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6030" activeTab="0"/>
  </bookViews>
  <sheets>
    <sheet name="M01" sheetId="1" r:id="rId1"/>
    <sheet name="M02" sheetId="2" r:id="rId2"/>
    <sheet name="M03" sheetId="3" r:id="rId3"/>
    <sheet name="M04" sheetId="4" r:id="rId4"/>
    <sheet name="M05" sheetId="5" r:id="rId5"/>
    <sheet name="M06" sheetId="6" r:id="rId6"/>
    <sheet name="M07" sheetId="7" r:id="rId7"/>
    <sheet name="M08" sheetId="8" r:id="rId8"/>
    <sheet name="M09" sheetId="9" r:id="rId9"/>
    <sheet name="M10" sheetId="10" r:id="rId10"/>
    <sheet name="M11" sheetId="11" r:id="rId11"/>
    <sheet name="M12" sheetId="12" r:id="rId12"/>
    <sheet name="M13" sheetId="13" r:id="rId13"/>
    <sheet name="M14" sheetId="14" r:id="rId14"/>
    <sheet name="M15" sheetId="15" r:id="rId15"/>
    <sheet name="M16" sheetId="16" r:id="rId16"/>
    <sheet name="M17" sheetId="17" r:id="rId17"/>
    <sheet name="M18" sheetId="18" r:id="rId18"/>
    <sheet name="M19" sheetId="19" r:id="rId19"/>
    <sheet name="M20" sheetId="20" r:id="rId20"/>
    <sheet name="M21" sheetId="21" r:id="rId21"/>
    <sheet name="M22" sheetId="22" r:id="rId22"/>
    <sheet name="M23" sheetId="23" r:id="rId23"/>
    <sheet name="M24" sheetId="24" r:id="rId24"/>
    <sheet name="M25" sheetId="25" r:id="rId25"/>
    <sheet name="M26" sheetId="26" r:id="rId26"/>
  </sheets>
  <definedNames>
    <definedName name="frecM26">'M26'!$C$9</definedName>
    <definedName name="ParesPolosM26">'M26'!$C$10</definedName>
    <definedName name="_xlnm.Print_Titles" localSheetId="25">'M26'!$1:$6</definedName>
    <definedName name="VccM18">'M18'!$C$9</definedName>
    <definedName name="VccM19">'M19'!$C$9</definedName>
    <definedName name="VccM22">'M22'!$C$9</definedName>
  </definedNames>
  <calcPr fullCalcOnLoad="1"/>
</workbook>
</file>

<file path=xl/sharedStrings.xml><?xml version="1.0" encoding="utf-8"?>
<sst xmlns="http://schemas.openxmlformats.org/spreadsheetml/2006/main" count="359" uniqueCount="99">
  <si>
    <t>Montaje</t>
  </si>
  <si>
    <t>Página</t>
  </si>
  <si>
    <t>Tema</t>
  </si>
  <si>
    <t>www.tecnoedu.com</t>
  </si>
  <si>
    <t>Flujo Producido por Bobinas de Campo</t>
  </si>
  <si>
    <t>Sistema de Campo de una Máquina Eléctrica</t>
  </si>
  <si>
    <t>Niveles de Flujo en un Circuito Magnético</t>
  </si>
  <si>
    <t>Saturación</t>
  </si>
  <si>
    <t>IL4</t>
  </si>
  <si>
    <t>VL5</t>
  </si>
  <si>
    <t>usa los componentes del 62-100</t>
  </si>
  <si>
    <t>Sistema de Máquinas Eléctricas Desmontables Feedback EMT180</t>
  </si>
  <si>
    <t>Tensiones Inducidas</t>
  </si>
  <si>
    <t>Relación de Fases en un Motor de Fases Separadas</t>
  </si>
  <si>
    <t>Experiencia con pocos datos numéricos.</t>
  </si>
  <si>
    <t>El gráfico fasorial se construye manualmente.</t>
  </si>
  <si>
    <t>Campos Giratorios</t>
  </si>
  <si>
    <t>Lleva un solo cálculo anexo.</t>
  </si>
  <si>
    <t>Experiencia Cualitativa.</t>
  </si>
  <si>
    <t>Bobinados del Estator</t>
  </si>
  <si>
    <t>No lleva cálculos anexos.</t>
  </si>
  <si>
    <t>No se construyen gráficos.</t>
  </si>
  <si>
    <t>Bobinados de Inducido</t>
  </si>
  <si>
    <t>Flujo de Interpolos</t>
  </si>
  <si>
    <t>Generador Elemental</t>
  </si>
  <si>
    <t>Sección Curva de Magnetización</t>
  </si>
  <si>
    <t>n</t>
  </si>
  <si>
    <t>rpm</t>
  </si>
  <si>
    <t>Iexc</t>
  </si>
  <si>
    <t>Vsalida</t>
  </si>
  <si>
    <t>Motor CC Shunt</t>
  </si>
  <si>
    <t>Rcampo</t>
  </si>
  <si>
    <t>Motor sin carga</t>
  </si>
  <si>
    <t>V</t>
  </si>
  <si>
    <t>VCC</t>
  </si>
  <si>
    <t>Ohm</t>
  </si>
  <si>
    <t>w</t>
  </si>
  <si>
    <t>Motor con carga</t>
  </si>
  <si>
    <t>40/50</t>
  </si>
  <si>
    <t>Carga [N m]</t>
  </si>
  <si>
    <t>w [rpm]</t>
  </si>
  <si>
    <t>IL9 [A]</t>
  </si>
  <si>
    <t>Motor CC Shunt con Interpolos</t>
  </si>
  <si>
    <t>(que sea igual a M12)</t>
  </si>
  <si>
    <t>Itotal [A]</t>
  </si>
  <si>
    <t>Generador CC Shunt</t>
  </si>
  <si>
    <t>R</t>
  </si>
  <si>
    <t>Barrer de 100 a 0 Ohm</t>
  </si>
  <si>
    <t>Igen</t>
  </si>
  <si>
    <t>Vgen [V]</t>
  </si>
  <si>
    <t>Igen [A]</t>
  </si>
  <si>
    <t>R [Ohm]</t>
  </si>
  <si>
    <t>Generador CC Shunt con Interpolos</t>
  </si>
  <si>
    <t>Prueba sin carga</t>
  </si>
  <si>
    <t>n [rpm]</t>
  </si>
  <si>
    <t>Generador CC con Excitación Independiente</t>
  </si>
  <si>
    <t>I exc</t>
  </si>
  <si>
    <t>V generador</t>
  </si>
  <si>
    <t>Ensayo en Vacío</t>
  </si>
  <si>
    <t>Ensayo con Carga</t>
  </si>
  <si>
    <t>I exc 1,5A</t>
  </si>
  <si>
    <t>I exc 2,5A</t>
  </si>
  <si>
    <t>R carga</t>
  </si>
  <si>
    <t>Barrer entre 100 y 10 Ohm</t>
  </si>
  <si>
    <t>Vgen 1,5</t>
  </si>
  <si>
    <t>Vgen 2,5</t>
  </si>
  <si>
    <t>Generador CC con Excitación Independiente e Interpolos</t>
  </si>
  <si>
    <t>Pot [W]</t>
  </si>
  <si>
    <t>I [A]</t>
  </si>
  <si>
    <t>PotMec [W]</t>
  </si>
  <si>
    <t>PotElec [W]</t>
  </si>
  <si>
    <t>Motor Serie CC</t>
  </si>
  <si>
    <t>Rend %</t>
  </si>
  <si>
    <t>Motor Serie CC con Interpolos</t>
  </si>
  <si>
    <t>Generador CC Serie</t>
  </si>
  <si>
    <t>Barrer de 50 a 10 Ohm</t>
  </si>
  <si>
    <t>Generador Serie con Interpolos</t>
  </si>
  <si>
    <t>Motor CC Compound</t>
  </si>
  <si>
    <t>I inducido [A]</t>
  </si>
  <si>
    <t>Motor CC Compound con Interpolos</t>
  </si>
  <si>
    <t>Generador CC Compound</t>
  </si>
  <si>
    <t>Barrer de 100 a 20 Ohm</t>
  </si>
  <si>
    <t>Generador CC Compound c/Interpolos</t>
  </si>
  <si>
    <t>Motor de Inducción Monofásico de 4 Polos</t>
  </si>
  <si>
    <t>f</t>
  </si>
  <si>
    <t>Hz</t>
  </si>
  <si>
    <t>p</t>
  </si>
  <si>
    <t>pares de polos</t>
  </si>
  <si>
    <t>VCA</t>
  </si>
  <si>
    <t>Con C Acoplado permanentemente</t>
  </si>
  <si>
    <t>Con C c/centrífuga</t>
  </si>
  <si>
    <t>C</t>
  </si>
  <si>
    <t>microF</t>
  </si>
  <si>
    <t>s</t>
  </si>
  <si>
    <t>Motor con carga variable y tensión de alimentación constante</t>
  </si>
  <si>
    <t>Motor con carga constante y tensión de alimentación variable</t>
  </si>
  <si>
    <t>Par</t>
  </si>
  <si>
    <t>N m</t>
  </si>
  <si>
    <t>V motor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</si>
</sst>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i/>
      <sz val="12"/>
      <name val="Monotype Corsiva"/>
      <family val="4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9.7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sz val="5.2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sz val="5.75"/>
      <name val="Arial"/>
      <family val="0"/>
    </font>
    <font>
      <sz val="5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2" xfId="15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2" borderId="14" xfId="0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9" fontId="0" fillId="0" borderId="9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6" fillId="0" borderId="7" xfId="0" applyFont="1" applyFill="1" applyBorder="1" applyAlignment="1">
      <alignment horizontal="center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0" borderId="33" xfId="0" applyNumberFormat="1" applyFill="1" applyBorder="1" applyAlignment="1" applyProtection="1">
      <alignment horizontal="center"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'M04'!$D$8</c:f>
              <c:strCache>
                <c:ptCount val="1"/>
                <c:pt idx="0">
                  <c:v>VL5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'M04'!$C$9:$C$17</c:f>
              <c:numCache>
                <c:ptCount val="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</c:numCache>
            </c:numRef>
          </c:xVal>
          <c:yVal>
            <c:numRef>
              <c:f>'M04'!$D$9:$D$17</c:f>
              <c:numCache>
                <c:ptCount val="9"/>
              </c:numCache>
            </c:numRef>
          </c:yVal>
          <c:smooth val="1"/>
        </c:ser>
        <c:axId val="5789680"/>
        <c:axId val="52107121"/>
      </c:scatterChart>
      <c:val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IL4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crossBetween val="midCat"/>
        <c:dispUnits/>
      </c:valAx>
      <c:valAx>
        <c:axId val="521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VL5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6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Motor Serie CC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'M18'!$C$11</c:f>
              <c:strCache>
                <c:ptCount val="1"/>
                <c:pt idx="0">
                  <c:v>I 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'M18'!$B$12:$B$22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'M18'!$C$12:$C$22</c:f>
              <c:numCache>
                <c:ptCount val="11"/>
              </c:numCache>
            </c:numRef>
          </c:yVal>
          <c:smooth val="1"/>
        </c:ser>
        <c:axId val="6718120"/>
        <c:axId val="60463081"/>
      </c:scatterChart>
      <c:scatterChart>
        <c:scatterStyle val="lineMarker"/>
        <c:varyColors val="0"/>
        <c:ser>
          <c:idx val="1"/>
          <c:order val="1"/>
          <c:tx>
            <c:strRef>
              <c:f>'M18'!$D$11</c:f>
              <c:strCache>
                <c:ptCount val="1"/>
                <c:pt idx="0">
                  <c:v>w [rpm]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'M18'!$B$12:$B$22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'M18'!$D$12:$D$22</c:f>
              <c:numCache>
                <c:ptCount val="11"/>
              </c:numCache>
            </c:numRef>
          </c:yVal>
          <c:smooth val="1"/>
        </c:ser>
        <c:axId val="7296818"/>
        <c:axId val="65671363"/>
      </c:scatterChart>
      <c:val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63081"/>
        <c:crosses val="autoZero"/>
        <c:crossBetween val="midCat"/>
        <c:dispUnits/>
      </c:valAx>
      <c:valAx>
        <c:axId val="6046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18120"/>
        <c:crosses val="autoZero"/>
        <c:crossBetween val="midCat"/>
        <c:dispUnits/>
      </c:valAx>
      <c:valAx>
        <c:axId val="7296818"/>
        <c:scaling>
          <c:orientation val="minMax"/>
        </c:scaling>
        <c:axPos val="b"/>
        <c:delete val="1"/>
        <c:majorTickMark val="in"/>
        <c:minorTickMark val="none"/>
        <c:tickLblPos val="nextTo"/>
        <c:crossAx val="65671363"/>
        <c:crosses val="max"/>
        <c:crossBetween val="midCat"/>
        <c:dispUnits/>
      </c:valAx>
      <c:valAx>
        <c:axId val="6567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Velocidad Angular 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968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Motor Serie CC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925"/>
          <c:w val="0.918"/>
          <c:h val="0.74025"/>
        </c:manualLayout>
      </c:layout>
      <c:scatterChart>
        <c:scatterStyle val="smooth"/>
        <c:varyColors val="0"/>
        <c:ser>
          <c:idx val="2"/>
          <c:order val="0"/>
          <c:tx>
            <c:strRef>
              <c:f>'M19'!$E$11</c:f>
              <c:strCache>
                <c:ptCount val="1"/>
                <c:pt idx="0">
                  <c:v>PotElec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'M19'!$B$12:$B$22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'M19'!$E$12:$E$22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'M19'!$F$11</c:f>
              <c:strCache>
                <c:ptCount val="1"/>
                <c:pt idx="0">
                  <c:v>PotMec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'M19'!$B$12:$B$22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'M19'!$F$12:$F$22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4171356"/>
        <c:axId val="17780157"/>
      </c:scatterChart>
      <c:scatterChart>
        <c:scatterStyle val="lineMarker"/>
        <c:varyColors val="0"/>
        <c:ser>
          <c:idx val="4"/>
          <c:order val="2"/>
          <c:tx>
            <c:strRef>
              <c:f>'M19'!$G$11</c:f>
              <c:strCache>
                <c:ptCount val="1"/>
                <c:pt idx="0">
                  <c:v>Rend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'M19'!$B$12:$B$22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'M19'!$G$12:$G$22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5803686"/>
        <c:axId val="30906583"/>
      </c:scatterChart>
      <c:val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80157"/>
        <c:crosses val="autoZero"/>
        <c:crossBetween val="midCat"/>
        <c:dispUnits/>
      </c:valAx>
      <c:valAx>
        <c:axId val="1778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Potencias Mec y 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1356"/>
        <c:crosses val="autoZero"/>
        <c:crossBetween val="midCat"/>
        <c:dispUnits/>
      </c:valAx>
      <c:valAx>
        <c:axId val="25803686"/>
        <c:scaling>
          <c:orientation val="minMax"/>
        </c:scaling>
        <c:axPos val="b"/>
        <c:delete val="1"/>
        <c:majorTickMark val="in"/>
        <c:minorTickMark val="none"/>
        <c:tickLblPos val="nextTo"/>
        <c:crossAx val="30906583"/>
        <c:crosses val="max"/>
        <c:crossBetween val="midCat"/>
        <c:dispUnits/>
      </c:valAx>
      <c:val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Rendimiento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8036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Motor Serie CC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'M19'!$C$11</c:f>
              <c:strCache>
                <c:ptCount val="1"/>
                <c:pt idx="0">
                  <c:v>I 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'M19'!$B$12:$B$22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'M19'!$C$12:$C$22</c:f>
              <c:numCache>
                <c:ptCount val="11"/>
              </c:numCache>
            </c:numRef>
          </c:yVal>
          <c:smooth val="1"/>
        </c:ser>
        <c:axId val="9723792"/>
        <c:axId val="20405265"/>
      </c:scatterChart>
      <c:scatterChart>
        <c:scatterStyle val="lineMarker"/>
        <c:varyColors val="0"/>
        <c:ser>
          <c:idx val="1"/>
          <c:order val="1"/>
          <c:tx>
            <c:strRef>
              <c:f>'M19'!$D$11</c:f>
              <c:strCache>
                <c:ptCount val="1"/>
                <c:pt idx="0">
                  <c:v>w [rpm]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'M19'!$B$12:$B$22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'M19'!$D$12:$D$22</c:f>
              <c:numCache>
                <c:ptCount val="11"/>
              </c:numCache>
            </c:numRef>
          </c:yVal>
          <c:smooth val="1"/>
        </c:ser>
        <c:axId val="49429658"/>
        <c:axId val="42213739"/>
      </c:scatterChart>
      <c:val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05265"/>
        <c:crosses val="autoZero"/>
        <c:crossBetween val="midCat"/>
        <c:dispUnits/>
      </c:valAx>
      <c:valAx>
        <c:axId val="2040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23792"/>
        <c:crosses val="autoZero"/>
        <c:crossBetween val="midCat"/>
        <c:dispUnits/>
      </c:valAx>
      <c:valAx>
        <c:axId val="49429658"/>
        <c:scaling>
          <c:orientation val="minMax"/>
        </c:scaling>
        <c:axPos val="b"/>
        <c:delete val="1"/>
        <c:majorTickMark val="in"/>
        <c:minorTickMark val="none"/>
        <c:tickLblPos val="nextTo"/>
        <c:crossAx val="42213739"/>
        <c:crosses val="max"/>
        <c:crossBetween val="midCat"/>
        <c:dispUnits/>
      </c:val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Velocidad Angular 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296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Generador CC Serie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'M20'!$E$11</c:f>
              <c:strCache>
                <c:ptCount val="1"/>
                <c:pt idx="0">
                  <c:v>Vgen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'M20'!$D$12:$D$20</c:f>
              <c:numCache>
                <c:ptCount val="9"/>
              </c:numCache>
            </c:numRef>
          </c:xVal>
          <c:yVal>
            <c:numRef>
              <c:f>'M20'!$E$12:$E$20</c:f>
              <c:numCache>
                <c:ptCount val="9"/>
              </c:numCache>
            </c:numRef>
          </c:yVal>
          <c:smooth val="1"/>
        </c:ser>
        <c:axId val="44379332"/>
        <c:axId val="63869669"/>
      </c:scatterChart>
      <c:scatterChart>
        <c:scatterStyle val="lineMarker"/>
        <c:varyColors val="0"/>
        <c:ser>
          <c:idx val="1"/>
          <c:order val="1"/>
          <c:tx>
            <c:strRef>
              <c:f>'M20'!$F$11</c:f>
              <c:strCache>
                <c:ptCount val="1"/>
                <c:pt idx="0">
                  <c:v>Pot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'M20'!$D$12:$D$20</c:f>
              <c:numCache>
                <c:ptCount val="9"/>
              </c:numCache>
            </c:numRef>
          </c:xVal>
          <c:yVal>
            <c:numRef>
              <c:f>'M20'!$F$12:$F$20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7956110"/>
        <c:axId val="6060671"/>
      </c:scatterChart>
      <c:valAx>
        <c:axId val="4437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69669"/>
        <c:crosses val="autoZero"/>
        <c:crossBetween val="midCat"/>
        <c:dispUnits/>
      </c:valAx>
      <c:valAx>
        <c:axId val="6386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79332"/>
        <c:crosses val="autoZero"/>
        <c:crossBetween val="midCat"/>
        <c:dispUnits/>
      </c:valAx>
      <c:valAx>
        <c:axId val="37956110"/>
        <c:scaling>
          <c:orientation val="minMax"/>
        </c:scaling>
        <c:axPos val="b"/>
        <c:delete val="1"/>
        <c:majorTickMark val="in"/>
        <c:minorTickMark val="none"/>
        <c:tickLblPos val="nextTo"/>
        <c:crossAx val="6060671"/>
        <c:crosses val="max"/>
        <c:crossBetween val="midCat"/>
        <c:dispUnits/>
      </c:valAx>
      <c:valAx>
        <c:axId val="60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Pot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561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Generador CC Serie c/Interpolos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'M21'!$E$11</c:f>
              <c:strCache>
                <c:ptCount val="1"/>
                <c:pt idx="0">
                  <c:v>Vgen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'M21'!$D$12:$D$20</c:f>
              <c:numCache>
                <c:ptCount val="9"/>
              </c:numCache>
            </c:numRef>
          </c:xVal>
          <c:yVal>
            <c:numRef>
              <c:f>'M21'!$E$12:$E$20</c:f>
              <c:numCache>
                <c:ptCount val="9"/>
              </c:numCache>
            </c:numRef>
          </c:yVal>
          <c:smooth val="1"/>
        </c:ser>
        <c:axId val="54546040"/>
        <c:axId val="21152313"/>
      </c:scatterChart>
      <c:scatterChart>
        <c:scatterStyle val="lineMarker"/>
        <c:varyColors val="0"/>
        <c:ser>
          <c:idx val="1"/>
          <c:order val="1"/>
          <c:tx>
            <c:strRef>
              <c:f>'M21'!$F$11</c:f>
              <c:strCache>
                <c:ptCount val="1"/>
                <c:pt idx="0">
                  <c:v>Pot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'M21'!$D$12:$D$20</c:f>
              <c:numCache>
                <c:ptCount val="9"/>
              </c:numCache>
            </c:numRef>
          </c:xVal>
          <c:yVal>
            <c:numRef>
              <c:f>'M21'!$F$12:$F$20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56153090"/>
        <c:axId val="35615763"/>
      </c:scatterChart>
      <c:val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2313"/>
        <c:crosses val="autoZero"/>
        <c:crossBetween val="midCat"/>
        <c:dispUnits/>
      </c:valAx>
      <c:valAx>
        <c:axId val="21152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46040"/>
        <c:crosses val="autoZero"/>
        <c:crossBetween val="midCat"/>
        <c:dispUnits/>
      </c:valAx>
      <c:valAx>
        <c:axId val="56153090"/>
        <c:scaling>
          <c:orientation val="minMax"/>
        </c:scaling>
        <c:axPos val="b"/>
        <c:delete val="1"/>
        <c:majorTickMark val="in"/>
        <c:minorTickMark val="none"/>
        <c:tickLblPos val="nextTo"/>
        <c:crossAx val="35615763"/>
        <c:crosses val="max"/>
        <c:crossBetween val="midCat"/>
        <c:dispUnits/>
      </c:val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Pot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530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Motor CC Compound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5625"/>
          <c:w val="0.918"/>
          <c:h val="0.73325"/>
        </c:manualLayout>
      </c:layout>
      <c:scatterChart>
        <c:scatterStyle val="smooth"/>
        <c:varyColors val="0"/>
        <c:ser>
          <c:idx val="2"/>
          <c:order val="0"/>
          <c:tx>
            <c:strRef>
              <c:f>'M22'!$F$11</c:f>
              <c:strCache>
                <c:ptCount val="1"/>
                <c:pt idx="0">
                  <c:v>PotElec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'M22'!$B$12:$B$22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'M22'!$F$12:$F$22</c:f>
              <c:numCache>
                <c:ptCount val="11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  <c:pt idx="3">
                  <c:v>-40</c:v>
                </c:pt>
                <c:pt idx="4">
                  <c:v>-40</c:v>
                </c:pt>
                <c:pt idx="5">
                  <c:v>-40</c:v>
                </c:pt>
                <c:pt idx="6">
                  <c:v>-40</c:v>
                </c:pt>
                <c:pt idx="7">
                  <c:v>-40</c:v>
                </c:pt>
                <c:pt idx="8">
                  <c:v>-40</c:v>
                </c:pt>
                <c:pt idx="9">
                  <c:v>-40</c:v>
                </c:pt>
                <c:pt idx="10">
                  <c:v>-40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'M22'!$G$11</c:f>
              <c:strCache>
                <c:ptCount val="1"/>
                <c:pt idx="0">
                  <c:v>PotMec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'M22'!$B$12:$B$22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'M22'!$G$12:$G$22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2106412"/>
        <c:axId val="66304525"/>
      </c:scatterChart>
      <c:scatterChart>
        <c:scatterStyle val="lineMarker"/>
        <c:varyColors val="0"/>
        <c:ser>
          <c:idx val="4"/>
          <c:order val="2"/>
          <c:tx>
            <c:strRef>
              <c:f>'M22'!$H$11</c:f>
              <c:strCache>
                <c:ptCount val="1"/>
                <c:pt idx="0">
                  <c:v>Rend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'M22'!$B$12:$B$22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'M22'!$H$12:$H$22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9869814"/>
        <c:axId val="1957415"/>
      </c:scatterChart>
      <c:val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4525"/>
        <c:crosses val="autoZero"/>
        <c:crossBetween val="midCat"/>
        <c:dispUnits/>
      </c:valAx>
      <c:valAx>
        <c:axId val="6630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Potencias Mec y 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06412"/>
        <c:crosses val="autoZero"/>
        <c:crossBetween val="midCat"/>
        <c:dispUnits/>
      </c:valAx>
      <c:valAx>
        <c:axId val="59869814"/>
        <c:scaling>
          <c:orientation val="minMax"/>
        </c:scaling>
        <c:axPos val="b"/>
        <c:delete val="1"/>
        <c:majorTickMark val="in"/>
        <c:minorTickMark val="none"/>
        <c:tickLblPos val="nextTo"/>
        <c:crossAx val="1957415"/>
        <c:crosses val="max"/>
        <c:crossBetween val="midCat"/>
        <c:dispUnits/>
      </c:valAx>
      <c:val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Rendimiento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698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Motor CC compound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'M22'!$D$11</c:f>
              <c:strCache>
                <c:ptCount val="1"/>
                <c:pt idx="0">
                  <c:v>I inducido 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'M22'!$B$12:$B$22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'M22'!$D$12:$D$22</c:f>
              <c:numCach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yVal>
          <c:smooth val="1"/>
        </c:ser>
        <c:axId val="17616736"/>
        <c:axId val="24332897"/>
      </c:scatterChart>
      <c:scatterChart>
        <c:scatterStyle val="lineMarker"/>
        <c:varyColors val="0"/>
        <c:ser>
          <c:idx val="1"/>
          <c:order val="1"/>
          <c:tx>
            <c:strRef>
              <c:f>'M22'!$E$11</c:f>
              <c:strCache>
                <c:ptCount val="1"/>
                <c:pt idx="0">
                  <c:v>w [rpm]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'M22'!$B$12:$B$22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'M22'!$E$12:$E$22</c:f>
              <c:numCache>
                <c:ptCount val="11"/>
              </c:numCache>
            </c:numRef>
          </c:yVal>
          <c:smooth val="1"/>
        </c:ser>
        <c:axId val="17669482"/>
        <c:axId val="24807611"/>
      </c:scatterChart>
      <c:val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crossBetween val="midCat"/>
        <c:dispUnits/>
      </c:valAx>
      <c:valAx>
        <c:axId val="2433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crossBetween val="midCat"/>
        <c:dispUnits/>
      </c:valAx>
      <c:valAx>
        <c:axId val="17669482"/>
        <c:scaling>
          <c:orientation val="minMax"/>
        </c:scaling>
        <c:axPos val="b"/>
        <c:delete val="1"/>
        <c:majorTickMark val="in"/>
        <c:minorTickMark val="none"/>
        <c:tickLblPos val="nextTo"/>
        <c:crossAx val="24807611"/>
        <c:crosses val="max"/>
        <c:crossBetween val="midCat"/>
        <c:dispUnits/>
      </c:valAx>
      <c:valAx>
        <c:axId val="2480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Velocidad Angular 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694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Generador CC Compound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'M24'!$E$11</c:f>
              <c:strCache>
                <c:ptCount val="1"/>
                <c:pt idx="0">
                  <c:v>Vgen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'M24'!$D$12:$D$20</c:f>
              <c:numCache>
                <c:ptCount val="9"/>
              </c:numCache>
            </c:numRef>
          </c:xVal>
          <c:yVal>
            <c:numRef>
              <c:f>'M24'!$E$12:$E$20</c:f>
              <c:numCache>
                <c:ptCount val="9"/>
              </c:numCache>
            </c:numRef>
          </c:yVal>
          <c:smooth val="1"/>
        </c:ser>
        <c:axId val="21941908"/>
        <c:axId val="63259445"/>
      </c:scatterChart>
      <c:scatterChart>
        <c:scatterStyle val="lineMarker"/>
        <c:varyColors val="0"/>
        <c:ser>
          <c:idx val="1"/>
          <c:order val="1"/>
          <c:tx>
            <c:strRef>
              <c:f>'M24'!$F$11</c:f>
              <c:strCache>
                <c:ptCount val="1"/>
                <c:pt idx="0">
                  <c:v>Pot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'M24'!$D$12:$D$20</c:f>
              <c:numCache>
                <c:ptCount val="9"/>
              </c:numCache>
            </c:numRef>
          </c:xVal>
          <c:yVal>
            <c:numRef>
              <c:f>'M24'!$F$12:$F$20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2464094"/>
        <c:axId val="23741391"/>
      </c:scatterChart>
      <c:valAx>
        <c:axId val="2194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9445"/>
        <c:crosses val="autoZero"/>
        <c:crossBetween val="midCat"/>
        <c:dispUnits/>
      </c:valAx>
      <c:valAx>
        <c:axId val="632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crossBetween val="midCat"/>
        <c:dispUnits/>
      </c:valAx>
      <c:valAx>
        <c:axId val="32464094"/>
        <c:scaling>
          <c:orientation val="minMax"/>
        </c:scaling>
        <c:axPos val="b"/>
        <c:delete val="1"/>
        <c:majorTickMark val="in"/>
        <c:minorTickMark val="none"/>
        <c:tickLblPos val="nextTo"/>
        <c:crossAx val="23741391"/>
        <c:crosses val="max"/>
        <c:crossBetween val="midCat"/>
        <c:dispUnits/>
      </c:valAx>
      <c:valAx>
        <c:axId val="23741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Pot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640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Generador CC Compound c/Interpolos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'M25'!$E$11</c:f>
              <c:strCache>
                <c:ptCount val="1"/>
                <c:pt idx="0">
                  <c:v>Vgen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'M25'!$D$12:$D$20</c:f>
              <c:numCache>
                <c:ptCount val="9"/>
              </c:numCache>
            </c:numRef>
          </c:xVal>
          <c:yVal>
            <c:numRef>
              <c:f>'M25'!$E$12:$E$20</c:f>
              <c:numCache>
                <c:ptCount val="9"/>
              </c:numCache>
            </c:numRef>
          </c:yVal>
          <c:smooth val="1"/>
        </c:ser>
        <c:axId val="12345928"/>
        <c:axId val="44004489"/>
      </c:scatterChart>
      <c:scatterChart>
        <c:scatterStyle val="lineMarker"/>
        <c:varyColors val="0"/>
        <c:ser>
          <c:idx val="1"/>
          <c:order val="1"/>
          <c:tx>
            <c:strRef>
              <c:f>'M25'!$F$11</c:f>
              <c:strCache>
                <c:ptCount val="1"/>
                <c:pt idx="0">
                  <c:v>Pot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'M25'!$D$12:$D$20</c:f>
              <c:numCache>
                <c:ptCount val="9"/>
              </c:numCache>
            </c:numRef>
          </c:xVal>
          <c:yVal>
            <c:numRef>
              <c:f>'M25'!$F$12:$F$20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60496082"/>
        <c:axId val="7593827"/>
      </c:scatterChart>
      <c:valAx>
        <c:axId val="12345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04489"/>
        <c:crosses val="autoZero"/>
        <c:crossBetween val="midCat"/>
        <c:dispUnits/>
      </c:valAx>
      <c:valAx>
        <c:axId val="4400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crossBetween val="midCat"/>
        <c:dispUnits/>
      </c:valAx>
      <c:valAx>
        <c:axId val="60496082"/>
        <c:scaling>
          <c:orientation val="minMax"/>
        </c:scaling>
        <c:axPos val="b"/>
        <c:delete val="1"/>
        <c:majorTickMark val="in"/>
        <c:minorTickMark val="none"/>
        <c:tickLblPos val="nextTo"/>
        <c:crossAx val="7593827"/>
        <c:crosses val="max"/>
        <c:crossBetween val="midCat"/>
        <c:dispUnits/>
      </c:valAx>
      <c:valAx>
        <c:axId val="7593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Pot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960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Motor Ind 4 Polos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'M26'!$C$15</c:f>
              <c:strCache>
                <c:ptCount val="1"/>
                <c:pt idx="0">
                  <c:v>Itotal 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'M26'!$B$16:$B$24</c:f>
              <c:numCache/>
            </c:numRef>
          </c:xVal>
          <c:yVal>
            <c:numRef>
              <c:f>'M26'!$C$16:$C$24</c:f>
              <c:numCache/>
            </c:numRef>
          </c:yVal>
          <c:smooth val="1"/>
        </c:ser>
        <c:ser>
          <c:idx val="3"/>
          <c:order val="2"/>
          <c:tx>
            <c:strRef>
              <c:f>'M26'!$F$15</c:f>
              <c:strCache>
                <c:ptCount val="1"/>
                <c:pt idx="0">
                  <c:v>Itotal 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'M26'!$B$16:$B$24</c:f>
              <c:numCache/>
            </c:numRef>
          </c:xVal>
          <c:yVal>
            <c:numRef>
              <c:f>'M26'!$F$16:$F$24</c:f>
              <c:numCache/>
            </c:numRef>
          </c:yVal>
          <c:smooth val="1"/>
        </c:ser>
        <c:axId val="1235580"/>
        <c:axId val="11120221"/>
      </c:scatterChart>
      <c:scatterChart>
        <c:scatterStyle val="lineMarker"/>
        <c:varyColors val="0"/>
        <c:ser>
          <c:idx val="1"/>
          <c:order val="1"/>
          <c:tx>
            <c:strRef>
              <c:f>'M26'!$D$15</c:f>
              <c:strCache>
                <c:ptCount val="1"/>
                <c:pt idx="0">
                  <c:v>w [rpm]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'M26'!$B$16:$B$24</c:f>
              <c:numCache/>
            </c:numRef>
          </c:xVal>
          <c:yVal>
            <c:numRef>
              <c:f>'M26'!$D$16:$D$24</c:f>
              <c:numCache/>
            </c:numRef>
          </c:yVal>
          <c:smooth val="1"/>
        </c:ser>
        <c:ser>
          <c:idx val="4"/>
          <c:order val="3"/>
          <c:tx>
            <c:strRef>
              <c:f>'M26'!$G$15</c:f>
              <c:strCache>
                <c:ptCount val="1"/>
                <c:pt idx="0">
                  <c:v>w [rpm]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'M26'!$B$16:$B$24</c:f>
              <c:numCache/>
            </c:numRef>
          </c:xVal>
          <c:yVal>
            <c:numRef>
              <c:f>'M26'!$G$16:$G$24</c:f>
              <c:numCache/>
            </c:numRef>
          </c:yVal>
          <c:smooth val="1"/>
        </c:ser>
        <c:axId val="32973126"/>
        <c:axId val="28322679"/>
      </c:scatterChart>
      <c:valAx>
        <c:axId val="1235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crossBetween val="midCat"/>
        <c:dispUnits/>
      </c:valAx>
      <c:valAx>
        <c:axId val="1112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crossBetween val="midCat"/>
        <c:dispUnits/>
      </c:valAx>
      <c:valAx>
        <c:axId val="32973126"/>
        <c:scaling>
          <c:orientation val="minMax"/>
        </c:scaling>
        <c:axPos val="b"/>
        <c:delete val="1"/>
        <c:majorTickMark val="in"/>
        <c:minorTickMark val="none"/>
        <c:tickLblPos val="nextTo"/>
        <c:crossAx val="28322679"/>
        <c:crosses val="max"/>
        <c:crossBetween val="midCat"/>
        <c:dispUnits/>
      </c:valAx>
      <c:valAx>
        <c:axId val="28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Velocidad Angular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731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'M11'!$D$12</c:f>
              <c:strCache>
                <c:ptCount val="1"/>
                <c:pt idx="0">
                  <c:v>Vsalida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'M11'!$C$13:$C$19</c:f>
              <c:numCach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'M11'!$D$13:$D$19</c:f>
              <c:numCache>
                <c:ptCount val="7"/>
              </c:numCache>
            </c:numRef>
          </c:yVal>
          <c:smooth val="1"/>
        </c:ser>
        <c:axId val="66310906"/>
        <c:axId val="59927243"/>
      </c:scatterChart>
      <c:valAx>
        <c:axId val="6631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Iexc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7243"/>
        <c:crosses val="autoZero"/>
        <c:crossBetween val="midCat"/>
        <c:dispUnits/>
      </c:valAx>
      <c:valAx>
        <c:axId val="59927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Vsalida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Motor Ind 4 Polos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'M26'!$E$15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'M26'!$B$16:$B$24</c:f>
              <c:numCache/>
            </c:numRef>
          </c:xVal>
          <c:yVal>
            <c:numRef>
              <c:f>'M26'!$E$16:$E$24</c:f>
              <c:numCache/>
            </c:numRef>
          </c:yVal>
          <c:smooth val="1"/>
        </c:ser>
        <c:ser>
          <c:idx val="5"/>
          <c:order val="1"/>
          <c:tx>
            <c:strRef>
              <c:f>'M26'!$H$15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'M26'!$B$16:$B$24</c:f>
              <c:numCache/>
            </c:numRef>
          </c:xVal>
          <c:yVal>
            <c:numRef>
              <c:f>'M26'!$H$16:$H$24</c:f>
              <c:numCache/>
            </c:numRef>
          </c:yVal>
          <c:smooth val="1"/>
        </c:ser>
        <c:axId val="53577520"/>
        <c:axId val="12435633"/>
      </c:scatterChart>
      <c:valAx>
        <c:axId val="5357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35633"/>
        <c:crosses val="autoZero"/>
        <c:crossBetween val="midCat"/>
        <c:dispUnits/>
      </c:valAx>
      <c:valAx>
        <c:axId val="1243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Resbalamiento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775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Motor Induccion 4 Polos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'M26'!$C$65</c:f>
              <c:strCache>
                <c:ptCount val="1"/>
                <c:pt idx="0">
                  <c:v>w [rpm]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'M26'!$B$66:$B$74</c:f>
              <c:numCache>
                <c:ptCount val="9"/>
                <c:pt idx="0">
                  <c:v>135</c:v>
                </c:pt>
                <c:pt idx="1">
                  <c:v>125</c:v>
                </c:pt>
                <c:pt idx="2">
                  <c:v>115</c:v>
                </c:pt>
                <c:pt idx="3">
                  <c:v>105</c:v>
                </c:pt>
                <c:pt idx="4">
                  <c:v>95</c:v>
                </c:pt>
                <c:pt idx="5">
                  <c:v>85</c:v>
                </c:pt>
                <c:pt idx="6">
                  <c:v>75</c:v>
                </c:pt>
                <c:pt idx="7">
                  <c:v>65</c:v>
                </c:pt>
                <c:pt idx="8">
                  <c:v>55</c:v>
                </c:pt>
              </c:numCache>
            </c:numRef>
          </c:xVal>
          <c:yVal>
            <c:numRef>
              <c:f>'M26'!$C$66:$C$74</c:f>
              <c:numCache>
                <c:ptCount val="9"/>
              </c:numCache>
            </c:numRef>
          </c:yVal>
          <c:smooth val="1"/>
        </c:ser>
        <c:axId val="44811834"/>
        <c:axId val="653323"/>
      </c:scatterChart>
      <c:scatterChart>
        <c:scatterStyle val="lineMarker"/>
        <c:varyColors val="0"/>
        <c:ser>
          <c:idx val="1"/>
          <c:order val="1"/>
          <c:tx>
            <c:strRef>
              <c:f>'M26'!$D$65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'M26'!$B$66:$B$74</c:f>
              <c:numCache>
                <c:ptCount val="9"/>
                <c:pt idx="0">
                  <c:v>135</c:v>
                </c:pt>
                <c:pt idx="1">
                  <c:v>125</c:v>
                </c:pt>
                <c:pt idx="2">
                  <c:v>115</c:v>
                </c:pt>
                <c:pt idx="3">
                  <c:v>105</c:v>
                </c:pt>
                <c:pt idx="4">
                  <c:v>95</c:v>
                </c:pt>
                <c:pt idx="5">
                  <c:v>85</c:v>
                </c:pt>
                <c:pt idx="6">
                  <c:v>75</c:v>
                </c:pt>
                <c:pt idx="7">
                  <c:v>65</c:v>
                </c:pt>
                <c:pt idx="8">
                  <c:v>55</c:v>
                </c:pt>
              </c:numCache>
            </c:numRef>
          </c:xVal>
          <c:yVal>
            <c:numRef>
              <c:f>'M26'!$D$66:$D$74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yVal>
          <c:smooth val="1"/>
        </c:ser>
        <c:axId val="5879908"/>
        <c:axId val="52919173"/>
      </c:scatterChart>
      <c:valAx>
        <c:axId val="4481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alimentacion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323"/>
        <c:crosses val="autoZero"/>
        <c:crossBetween val="midCat"/>
        <c:dispUnits/>
      </c:valAx>
      <c:valAx>
        <c:axId val="653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 Angular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11834"/>
        <c:crosses val="autoZero"/>
        <c:crossBetween val="midCat"/>
        <c:dispUnits/>
      </c:valAx>
      <c:valAx>
        <c:axId val="5879908"/>
        <c:scaling>
          <c:orientation val="minMax"/>
        </c:scaling>
        <c:axPos val="b"/>
        <c:delete val="1"/>
        <c:majorTickMark val="in"/>
        <c:minorTickMark val="none"/>
        <c:tickLblPos val="nextTo"/>
        <c:crossAx val="52919173"/>
        <c:crosses val="max"/>
        <c:crossBetween val="midCat"/>
        <c:dispUnits/>
      </c:valAx>
      <c:valAx>
        <c:axId val="529191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99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Motor Shunt CC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'M12'!$D$18</c:f>
              <c:strCache>
                <c:ptCount val="1"/>
                <c:pt idx="0">
                  <c:v>w [rpm]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'M12'!$C$19:$C$29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'M12'!$D$19:$D$29</c:f>
              <c:numCache>
                <c:ptCount val="11"/>
              </c:numCache>
            </c:numRef>
          </c:yVal>
          <c:smooth val="1"/>
        </c:ser>
        <c:axId val="2474276"/>
        <c:axId val="22268485"/>
      </c:scatterChart>
      <c:scatterChart>
        <c:scatterStyle val="lineMarker"/>
        <c:varyColors val="0"/>
        <c:ser>
          <c:idx val="1"/>
          <c:order val="1"/>
          <c:tx>
            <c:strRef>
              <c:f>'M12'!$E$18</c:f>
              <c:strCache>
                <c:ptCount val="1"/>
                <c:pt idx="0">
                  <c:v>IL9 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'M12'!$C$19:$C$29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'M12'!$E$19:$E$29</c:f>
              <c:numCache>
                <c:ptCount val="11"/>
              </c:numCache>
            </c:numRef>
          </c:yVal>
          <c:smooth val="1"/>
        </c:ser>
        <c:axId val="66198638"/>
        <c:axId val="58916831"/>
      </c:scatterChart>
      <c:valAx>
        <c:axId val="24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8485"/>
        <c:crosses val="autoZero"/>
        <c:crossBetween val="midCat"/>
        <c:dispUnits/>
      </c:valAx>
      <c:valAx>
        <c:axId val="22268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Velocidad Angular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4276"/>
        <c:crosses val="autoZero"/>
        <c:crossBetween val="midCat"/>
        <c:dispUnits/>
      </c:valAx>
      <c:valAx>
        <c:axId val="66198638"/>
        <c:scaling>
          <c:orientation val="minMax"/>
        </c:scaling>
        <c:axPos val="b"/>
        <c:delete val="1"/>
        <c:majorTickMark val="in"/>
        <c:minorTickMark val="none"/>
        <c:tickLblPos val="nextTo"/>
        <c:crossAx val="58916831"/>
        <c:crosses val="max"/>
        <c:crossBetween val="midCat"/>
        <c:dispUnits/>
      </c:val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1986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Motor Shunt CC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'M13'!$D$18</c:f>
              <c:strCache>
                <c:ptCount val="1"/>
                <c:pt idx="0">
                  <c:v>w [rpm]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'M13'!$C$19:$C$29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'M13'!$D$19:$D$29</c:f>
              <c:numCache>
                <c:ptCount val="11"/>
              </c:numCache>
            </c:numRef>
          </c:yVal>
          <c:smooth val="1"/>
        </c:ser>
        <c:axId val="60489432"/>
        <c:axId val="7533977"/>
      </c:scatterChart>
      <c:scatterChart>
        <c:scatterStyle val="lineMarker"/>
        <c:varyColors val="0"/>
        <c:ser>
          <c:idx val="1"/>
          <c:order val="1"/>
          <c:tx>
            <c:strRef>
              <c:f>'M13'!$E$18</c:f>
              <c:strCache>
                <c:ptCount val="1"/>
                <c:pt idx="0">
                  <c:v>Itotal [A]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'M13'!$C$19:$C$29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'M13'!$E$19:$E$29</c:f>
              <c:numCache>
                <c:ptCount val="11"/>
              </c:numCache>
            </c:numRef>
          </c:yVal>
          <c:smooth val="1"/>
        </c:ser>
        <c:axId val="696930"/>
        <c:axId val="6272371"/>
      </c:scatterChart>
      <c:valAx>
        <c:axId val="6048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33977"/>
        <c:crosses val="autoZero"/>
        <c:crossBetween val="midCat"/>
        <c:dispUnits/>
      </c:valAx>
      <c:valAx>
        <c:axId val="753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Velocidad Angular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89432"/>
        <c:crosses val="autoZero"/>
        <c:crossBetween val="midCat"/>
        <c:dispUnits/>
      </c:valAx>
      <c:valAx>
        <c:axId val="696930"/>
        <c:scaling>
          <c:orientation val="minMax"/>
        </c:scaling>
        <c:axPos val="b"/>
        <c:delete val="1"/>
        <c:majorTickMark val="in"/>
        <c:minorTickMark val="none"/>
        <c:tickLblPos val="nextTo"/>
        <c:crossAx val="6272371"/>
        <c:crosses val="max"/>
        <c:crossBetween val="midCat"/>
        <c:dispUnits/>
      </c:valAx>
      <c:valAx>
        <c:axId val="627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Corriente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69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GeneradorCC Shunt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'M14'!$E$13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'M14'!$D$14:$D$23</c:f>
              <c:numCache>
                <c:ptCount val="10"/>
              </c:numCache>
            </c:numRef>
          </c:xVal>
          <c:yVal>
            <c:numRef>
              <c:f>'M14'!$E$14:$E$23</c:f>
              <c:numCache>
                <c:ptCount val="10"/>
              </c:numCache>
            </c:numRef>
          </c:yVal>
          <c:smooth val="1"/>
        </c:ser>
        <c:axId val="56451340"/>
        <c:axId val="38300013"/>
      </c:scatterChart>
      <c:valAx>
        <c:axId val="5645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salida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00013"/>
        <c:crosses val="autoZero"/>
        <c:crossBetween val="midCat"/>
        <c:dispUnits/>
      </c:val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salida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51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Generador Shunt con Interpolos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'M15'!$D$10</c:f>
              <c:strCache>
                <c:ptCount val="1"/>
                <c:pt idx="0">
                  <c:v>Vgen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'M15'!$C$11:$C$23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'M15'!$D$11:$D$23</c:f>
              <c:numCache>
                <c:ptCount val="13"/>
              </c:numCache>
            </c:numRef>
          </c:yVal>
          <c:smooth val="1"/>
        </c:ser>
        <c:axId val="9155798"/>
        <c:axId val="15293319"/>
      </c:scatterChart>
      <c:val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 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crossBetween val="midCat"/>
        <c:dispUnits/>
      </c:valAx>
      <c:valAx>
        <c:axId val="1529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generador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55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Generador CC Exc Indep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'M16'!$D$12</c:f>
              <c:strCache>
                <c:ptCount val="1"/>
                <c:pt idx="0">
                  <c:v>V generador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'M16'!$C$13:$C$25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</c:numCache>
            </c:numRef>
          </c:xVal>
          <c:yVal>
            <c:numRef>
              <c:f>'M16'!$D$13:$D$25</c:f>
              <c:numCache>
                <c:ptCount val="13"/>
              </c:numCache>
            </c:numRef>
          </c:yVal>
          <c:smooth val="1"/>
        </c:ser>
        <c:axId val="3422144"/>
        <c:axId val="30799297"/>
      </c:scatterChart>
      <c:valAx>
        <c:axId val="342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exc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crossBetween val="midCat"/>
        <c:dispUnits/>
      </c:valAx>
      <c:valAx>
        <c:axId val="307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generador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Generador CC Exc Indep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'M16'!$D$58</c:f>
              <c:strCache>
                <c:ptCount val="1"/>
                <c:pt idx="0">
                  <c:v>Vgen 1,5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'M16'!$C$59:$C$65</c:f>
              <c:numCache>
                <c:ptCount val="7"/>
                <c:pt idx="0">
                  <c:v>0.2</c:v>
                </c:pt>
                <c:pt idx="1">
                  <c:v>0.4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</c:numCache>
            </c:numRef>
          </c:xVal>
          <c:yVal>
            <c:numRef>
              <c:f>'M16'!$D$59:$D$65</c:f>
              <c:numCache>
                <c:ptCount val="7"/>
              </c:numCache>
            </c:numRef>
          </c:yVal>
          <c:smooth val="1"/>
        </c:ser>
        <c:ser>
          <c:idx val="1"/>
          <c:order val="1"/>
          <c:tx>
            <c:strRef>
              <c:f>'M16'!$E$58</c:f>
              <c:strCache>
                <c:ptCount val="1"/>
                <c:pt idx="0">
                  <c:v>Vgen 2,5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'M16'!$C$59:$C$65</c:f>
              <c:numCache>
                <c:ptCount val="7"/>
                <c:pt idx="0">
                  <c:v>0.2</c:v>
                </c:pt>
                <c:pt idx="1">
                  <c:v>0.4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</c:numCache>
            </c:numRef>
          </c:xVal>
          <c:yVal>
            <c:numRef>
              <c:f>'M16'!$E$59:$E$65</c:f>
              <c:numCache>
                <c:ptCount val="7"/>
              </c:numCache>
            </c:numRef>
          </c:yVal>
          <c:smooth val="1"/>
        </c:ser>
        <c:axId val="8758218"/>
        <c:axId val="11715099"/>
      </c:scatterChart>
      <c:val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crossBetween val="midCat"/>
        <c:dispUnits/>
      </c:val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 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Motor Serie CC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925"/>
          <c:w val="0.918"/>
          <c:h val="0.74025"/>
        </c:manualLayout>
      </c:layout>
      <c:scatterChart>
        <c:scatterStyle val="smooth"/>
        <c:varyColors val="0"/>
        <c:ser>
          <c:idx val="2"/>
          <c:order val="0"/>
          <c:tx>
            <c:strRef>
              <c:f>'M18'!$E$11</c:f>
              <c:strCache>
                <c:ptCount val="1"/>
                <c:pt idx="0">
                  <c:v>PotElec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'M18'!$B$12:$B$22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'M18'!$E$12:$E$22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'M18'!$F$11</c:f>
              <c:strCache>
                <c:ptCount val="1"/>
                <c:pt idx="0">
                  <c:v>PotMec [W]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'M18'!$B$12:$B$22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'M18'!$F$12:$F$22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8327028"/>
        <c:axId val="9398933"/>
      </c:scatterChart>
      <c:scatterChart>
        <c:scatterStyle val="lineMarker"/>
        <c:varyColors val="0"/>
        <c:ser>
          <c:idx val="4"/>
          <c:order val="2"/>
          <c:tx>
            <c:strRef>
              <c:f>'M18'!$G$11</c:f>
              <c:strCache>
                <c:ptCount val="1"/>
                <c:pt idx="0">
                  <c:v>Rend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'M18'!$B$12:$B$22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'M18'!$G$12:$G$22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7481534"/>
        <c:axId val="23116079"/>
      </c:scatterChart>
      <c:valAx>
        <c:axId val="3832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8933"/>
        <c:crosses val="autoZero"/>
        <c:crossBetween val="midCat"/>
        <c:dispUnits/>
      </c:valAx>
      <c:valAx>
        <c:axId val="939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Potencias Mec y 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crossBetween val="midCat"/>
        <c:dispUnits/>
      </c:valAx>
      <c:valAx>
        <c:axId val="17481534"/>
        <c:scaling>
          <c:orientation val="minMax"/>
        </c:scaling>
        <c:axPos val="b"/>
        <c:delete val="1"/>
        <c:majorTickMark val="in"/>
        <c:minorTickMark val="none"/>
        <c:tickLblPos val="nextTo"/>
        <c:crossAx val="23116079"/>
        <c:crosses val="max"/>
        <c:crossBetween val="midCat"/>
        <c:dispUnits/>
      </c:val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Rendimiento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815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6</xdr:col>
      <xdr:colOff>523875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142875" y="3095625"/>
        <a:ext cx="50577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6</xdr:col>
      <xdr:colOff>619125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95250" y="3609975"/>
        <a:ext cx="5200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6</xdr:col>
      <xdr:colOff>619125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95250" y="3609975"/>
        <a:ext cx="5200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38</xdr:row>
      <xdr:rowOff>85725</xdr:rowOff>
    </xdr:from>
    <xdr:to>
      <xdr:col>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419100" y="6362700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23</xdr:row>
      <xdr:rowOff>28575</xdr:rowOff>
    </xdr:from>
    <xdr:to>
      <xdr:col>7</xdr:col>
      <xdr:colOff>752475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47675" y="3876675"/>
        <a:ext cx="55911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6</xdr:col>
      <xdr:colOff>619125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95250" y="3609975"/>
        <a:ext cx="5200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6</xdr:col>
      <xdr:colOff>619125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95250" y="3609975"/>
        <a:ext cx="5200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</xdr:row>
      <xdr:rowOff>0</xdr:rowOff>
    </xdr:from>
    <xdr:to>
      <xdr:col>7</xdr:col>
      <xdr:colOff>714375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104775" y="4343400"/>
        <a:ext cx="58959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40</xdr:row>
      <xdr:rowOff>95250</xdr:rowOff>
    </xdr:from>
    <xdr:to>
      <xdr:col>7</xdr:col>
      <xdr:colOff>695325</xdr:colOff>
      <xdr:row>54</xdr:row>
      <xdr:rowOff>85725</xdr:rowOff>
    </xdr:to>
    <xdr:graphicFrame>
      <xdr:nvGraphicFramePr>
        <xdr:cNvPr id="2" name="Chart 4"/>
        <xdr:cNvGraphicFramePr/>
      </xdr:nvGraphicFramePr>
      <xdr:xfrm>
        <a:off x="85725" y="6867525"/>
        <a:ext cx="58959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74</xdr:row>
      <xdr:rowOff>142875</xdr:rowOff>
    </xdr:from>
    <xdr:to>
      <xdr:col>7</xdr:col>
      <xdr:colOff>657225</xdr:colOff>
      <xdr:row>98</xdr:row>
      <xdr:rowOff>85725</xdr:rowOff>
    </xdr:to>
    <xdr:graphicFrame>
      <xdr:nvGraphicFramePr>
        <xdr:cNvPr id="3" name="Chart 5"/>
        <xdr:cNvGraphicFramePr/>
      </xdr:nvGraphicFramePr>
      <xdr:xfrm>
        <a:off x="47625" y="12630150"/>
        <a:ext cx="58959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19050</xdr:rowOff>
    </xdr:from>
    <xdr:to>
      <xdr:col>6</xdr:col>
      <xdr:colOff>571500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238125" y="3371850"/>
        <a:ext cx="50101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6</xdr:col>
      <xdr:colOff>695325</xdr:colOff>
      <xdr:row>53</xdr:row>
      <xdr:rowOff>38100</xdr:rowOff>
    </xdr:to>
    <xdr:graphicFrame>
      <xdr:nvGraphicFramePr>
        <xdr:cNvPr id="1" name="Chart 4"/>
        <xdr:cNvGraphicFramePr/>
      </xdr:nvGraphicFramePr>
      <xdr:xfrm>
        <a:off x="123825" y="4933950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6</xdr:col>
      <xdr:colOff>695325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123825" y="4933950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114300</xdr:rowOff>
    </xdr:from>
    <xdr:to>
      <xdr:col>7</xdr:col>
      <xdr:colOff>619125</xdr:colOff>
      <xdr:row>48</xdr:row>
      <xdr:rowOff>9525</xdr:rowOff>
    </xdr:to>
    <xdr:graphicFrame>
      <xdr:nvGraphicFramePr>
        <xdr:cNvPr id="1" name="Chart 2"/>
        <xdr:cNvGraphicFramePr/>
      </xdr:nvGraphicFramePr>
      <xdr:xfrm>
        <a:off x="161925" y="395287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104775</xdr:rowOff>
    </xdr:from>
    <xdr:to>
      <xdr:col>6</xdr:col>
      <xdr:colOff>666750</xdr:colOff>
      <xdr:row>43</xdr:row>
      <xdr:rowOff>142875</xdr:rowOff>
    </xdr:to>
    <xdr:graphicFrame>
      <xdr:nvGraphicFramePr>
        <xdr:cNvPr id="1" name="Chart 2"/>
        <xdr:cNvGraphicFramePr/>
      </xdr:nvGraphicFramePr>
      <xdr:xfrm>
        <a:off x="123825" y="4086225"/>
        <a:ext cx="52197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66675</xdr:rowOff>
    </xdr:from>
    <xdr:to>
      <xdr:col>7</xdr:col>
      <xdr:colOff>600075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42875" y="4391025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66</xdr:row>
      <xdr:rowOff>38100</xdr:rowOff>
    </xdr:from>
    <xdr:to>
      <xdr:col>7</xdr:col>
      <xdr:colOff>609600</xdr:colOff>
      <xdr:row>90</xdr:row>
      <xdr:rowOff>95250</xdr:rowOff>
    </xdr:to>
    <xdr:graphicFrame>
      <xdr:nvGraphicFramePr>
        <xdr:cNvPr id="2" name="Chart 2"/>
        <xdr:cNvGraphicFramePr/>
      </xdr:nvGraphicFramePr>
      <xdr:xfrm>
        <a:off x="152400" y="10896600"/>
        <a:ext cx="58959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38</xdr:row>
      <xdr:rowOff>85725</xdr:rowOff>
    </xdr:from>
    <xdr:to>
      <xdr:col>7</xdr:col>
      <xdr:colOff>581025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257175" y="6362700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23</xdr:row>
      <xdr:rowOff>47625</xdr:rowOff>
    </xdr:from>
    <xdr:to>
      <xdr:col>7</xdr:col>
      <xdr:colOff>581025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276225" y="3895725"/>
        <a:ext cx="55911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38</xdr:row>
      <xdr:rowOff>85725</xdr:rowOff>
    </xdr:from>
    <xdr:to>
      <xdr:col>7</xdr:col>
      <xdr:colOff>581025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257175" y="6362700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23</xdr:row>
      <xdr:rowOff>47625</xdr:rowOff>
    </xdr:from>
    <xdr:to>
      <xdr:col>7</xdr:col>
      <xdr:colOff>581025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276225" y="3895725"/>
        <a:ext cx="55911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</v>
      </c>
    </row>
    <row r="5" spans="1:2" s="4" customFormat="1" ht="12.75">
      <c r="A5" s="4" t="s">
        <v>2</v>
      </c>
      <c r="B5" s="8" t="s">
        <v>4</v>
      </c>
    </row>
    <row r="6" spans="1:2" s="5" customFormat="1" ht="12.75">
      <c r="A6" s="5" t="s">
        <v>1</v>
      </c>
      <c r="B6" s="7">
        <v>73</v>
      </c>
    </row>
    <row r="8" ht="12.75">
      <c r="C8" t="s">
        <v>18</v>
      </c>
    </row>
    <row r="9" ht="12.75">
      <c r="C9" t="s">
        <v>20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10</v>
      </c>
    </row>
    <row r="5" spans="1:2" s="4" customFormat="1" ht="12.75">
      <c r="A5" s="4" t="s">
        <v>2</v>
      </c>
      <c r="B5" s="8" t="s">
        <v>23</v>
      </c>
    </row>
    <row r="6" spans="1:2" s="5" customFormat="1" ht="12.75">
      <c r="A6" s="5" t="s">
        <v>1</v>
      </c>
      <c r="B6" s="7">
        <v>91</v>
      </c>
    </row>
    <row r="8" ht="12.75">
      <c r="C8" t="s">
        <v>18</v>
      </c>
    </row>
    <row r="9" ht="12.75">
      <c r="C9" t="s">
        <v>20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3" sqref="D13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11</v>
      </c>
    </row>
    <row r="5" spans="1:2" s="4" customFormat="1" ht="12.75">
      <c r="A5" s="4" t="s">
        <v>2</v>
      </c>
      <c r="B5" s="8" t="s">
        <v>24</v>
      </c>
    </row>
    <row r="6" spans="1:2" s="5" customFormat="1" ht="12.75">
      <c r="A6" s="5" t="s">
        <v>1</v>
      </c>
      <c r="B6" s="7">
        <v>93</v>
      </c>
    </row>
    <row r="8" ht="12.75">
      <c r="C8" t="s">
        <v>25</v>
      </c>
    </row>
    <row r="9" ht="13.5" thickBot="1"/>
    <row r="10" spans="3:5" ht="13.5" thickBot="1">
      <c r="C10" s="21" t="s">
        <v>26</v>
      </c>
      <c r="D10" s="25">
        <v>500</v>
      </c>
      <c r="E10" s="26" t="s">
        <v>27</v>
      </c>
    </row>
    <row r="11" ht="13.5" thickBot="1"/>
    <row r="12" spans="3:4" ht="13.5" thickBot="1">
      <c r="C12" s="21" t="s">
        <v>28</v>
      </c>
      <c r="D12" s="22" t="s">
        <v>29</v>
      </c>
    </row>
    <row r="13" spans="3:4" ht="12.75">
      <c r="C13" s="12">
        <v>0</v>
      </c>
      <c r="D13" s="68"/>
    </row>
    <row r="14" spans="3:4" ht="12.75">
      <c r="C14" s="13">
        <f aca="true" t="shared" si="0" ref="C14:C19">+C13+0.5</f>
        <v>0.5</v>
      </c>
      <c r="D14" s="66"/>
    </row>
    <row r="15" spans="3:4" ht="12.75">
      <c r="C15" s="13">
        <f t="shared" si="0"/>
        <v>1</v>
      </c>
      <c r="D15" s="66"/>
    </row>
    <row r="16" spans="3:4" ht="12.75">
      <c r="C16" s="13">
        <f t="shared" si="0"/>
        <v>1.5</v>
      </c>
      <c r="D16" s="66"/>
    </row>
    <row r="17" spans="3:4" ht="12.75">
      <c r="C17" s="13">
        <f t="shared" si="0"/>
        <v>2</v>
      </c>
      <c r="D17" s="66"/>
    </row>
    <row r="18" spans="3:4" ht="12.75">
      <c r="C18" s="13">
        <f t="shared" si="0"/>
        <v>2.5</v>
      </c>
      <c r="D18" s="66"/>
    </row>
    <row r="19" spans="3:4" ht="13.5" thickBot="1">
      <c r="C19" s="14">
        <f t="shared" si="0"/>
        <v>3</v>
      </c>
      <c r="D19" s="67"/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2" sqref="D12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12</v>
      </c>
    </row>
    <row r="5" spans="1:2" s="4" customFormat="1" ht="12.75">
      <c r="A5" s="4" t="s">
        <v>2</v>
      </c>
      <c r="B5" s="8" t="s">
        <v>30</v>
      </c>
    </row>
    <row r="6" spans="1:2" s="5" customFormat="1" ht="12.75">
      <c r="A6" s="5" t="s">
        <v>1</v>
      </c>
      <c r="B6" s="7">
        <v>99</v>
      </c>
    </row>
    <row r="8" ht="13.5" thickBot="1">
      <c r="B8" s="24" t="s">
        <v>32</v>
      </c>
    </row>
    <row r="9" spans="3:5" ht="12.75">
      <c r="C9" s="28" t="s">
        <v>31</v>
      </c>
      <c r="D9" s="29">
        <v>22</v>
      </c>
      <c r="E9" s="30" t="s">
        <v>35</v>
      </c>
    </row>
    <row r="10" spans="3:5" ht="13.5" thickBot="1">
      <c r="C10" s="31" t="s">
        <v>33</v>
      </c>
      <c r="D10" s="32">
        <v>15</v>
      </c>
      <c r="E10" s="33" t="s">
        <v>34</v>
      </c>
    </row>
    <row r="11" ht="13.5" thickBot="1"/>
    <row r="12" spans="3:5" ht="13.5" thickBot="1">
      <c r="C12" s="19" t="s">
        <v>36</v>
      </c>
      <c r="D12" s="72"/>
      <c r="E12" s="20" t="s">
        <v>27</v>
      </c>
    </row>
    <row r="14" ht="13.5" thickBot="1">
      <c r="B14" s="24" t="s">
        <v>37</v>
      </c>
    </row>
    <row r="15" spans="3:5" ht="12.75">
      <c r="C15" s="28" t="s">
        <v>31</v>
      </c>
      <c r="D15" s="29">
        <v>22</v>
      </c>
      <c r="E15" s="30" t="s">
        <v>35</v>
      </c>
    </row>
    <row r="16" spans="3:5" ht="13.5" thickBot="1">
      <c r="C16" s="31" t="s">
        <v>33</v>
      </c>
      <c r="D16" s="32" t="s">
        <v>38</v>
      </c>
      <c r="E16" s="33" t="s">
        <v>34</v>
      </c>
    </row>
    <row r="17" ht="13.5" thickBot="1"/>
    <row r="18" spans="3:5" ht="13.5" thickBot="1">
      <c r="C18" s="21" t="s">
        <v>39</v>
      </c>
      <c r="D18" s="25" t="s">
        <v>40</v>
      </c>
      <c r="E18" s="22" t="s">
        <v>41</v>
      </c>
    </row>
    <row r="19" spans="3:5" ht="12.75">
      <c r="C19" s="17">
        <v>0</v>
      </c>
      <c r="D19" s="69"/>
      <c r="E19" s="65"/>
    </row>
    <row r="20" spans="3:5" ht="12.75">
      <c r="C20" s="13">
        <f>+C19+0.1</f>
        <v>0.1</v>
      </c>
      <c r="D20" s="70"/>
      <c r="E20" s="66"/>
    </row>
    <row r="21" spans="3:5" ht="12.75">
      <c r="C21" s="13">
        <f aca="true" t="shared" si="0" ref="C21:C29">+C20+0.1</f>
        <v>0.2</v>
      </c>
      <c r="D21" s="70"/>
      <c r="E21" s="66"/>
    </row>
    <row r="22" spans="3:5" ht="12.75">
      <c r="C22" s="13">
        <f t="shared" si="0"/>
        <v>0.30000000000000004</v>
      </c>
      <c r="D22" s="70"/>
      <c r="E22" s="66"/>
    </row>
    <row r="23" spans="3:5" ht="12.75">
      <c r="C23" s="13">
        <f t="shared" si="0"/>
        <v>0.4</v>
      </c>
      <c r="D23" s="70"/>
      <c r="E23" s="66"/>
    </row>
    <row r="24" spans="3:5" ht="12.75">
      <c r="C24" s="13">
        <f t="shared" si="0"/>
        <v>0.5</v>
      </c>
      <c r="D24" s="70"/>
      <c r="E24" s="66"/>
    </row>
    <row r="25" spans="3:5" ht="12.75">
      <c r="C25" s="13">
        <f t="shared" si="0"/>
        <v>0.6</v>
      </c>
      <c r="D25" s="70"/>
      <c r="E25" s="66"/>
    </row>
    <row r="26" spans="3:5" ht="12.75">
      <c r="C26" s="13">
        <f t="shared" si="0"/>
        <v>0.7</v>
      </c>
      <c r="D26" s="70"/>
      <c r="E26" s="66"/>
    </row>
    <row r="27" spans="3:5" ht="12.75">
      <c r="C27" s="13">
        <f t="shared" si="0"/>
        <v>0.7999999999999999</v>
      </c>
      <c r="D27" s="70"/>
      <c r="E27" s="66"/>
    </row>
    <row r="28" spans="3:5" ht="12.75">
      <c r="C28" s="13">
        <f t="shared" si="0"/>
        <v>0.8999999999999999</v>
      </c>
      <c r="D28" s="70"/>
      <c r="E28" s="66"/>
    </row>
    <row r="29" spans="3:5" ht="13.5" thickBot="1">
      <c r="C29" s="14">
        <f t="shared" si="0"/>
        <v>0.9999999999999999</v>
      </c>
      <c r="D29" s="71"/>
      <c r="E29" s="67"/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2" sqref="D12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13</v>
      </c>
    </row>
    <row r="5" spans="1:2" s="4" customFormat="1" ht="12.75">
      <c r="A5" s="4" t="s">
        <v>2</v>
      </c>
      <c r="B5" s="8" t="s">
        <v>42</v>
      </c>
    </row>
    <row r="6" spans="1:2" s="5" customFormat="1" ht="12.75">
      <c r="A6" s="5" t="s">
        <v>1</v>
      </c>
      <c r="B6" s="7">
        <v>105</v>
      </c>
    </row>
    <row r="8" ht="13.5" thickBot="1">
      <c r="B8" s="24" t="s">
        <v>32</v>
      </c>
    </row>
    <row r="9" spans="3:5" ht="12.75">
      <c r="C9" s="28" t="s">
        <v>31</v>
      </c>
      <c r="D9" s="29">
        <v>22</v>
      </c>
      <c r="E9" s="30" t="s">
        <v>35</v>
      </c>
    </row>
    <row r="10" spans="3:5" ht="13.5" thickBot="1">
      <c r="C10" s="31" t="s">
        <v>33</v>
      </c>
      <c r="D10" s="32">
        <v>15</v>
      </c>
      <c r="E10" s="33" t="s">
        <v>34</v>
      </c>
    </row>
    <row r="11" ht="13.5" thickBot="1"/>
    <row r="12" spans="3:5" ht="13.5" thickBot="1">
      <c r="C12" s="19" t="s">
        <v>36</v>
      </c>
      <c r="D12" s="72"/>
      <c r="E12" s="20" t="s">
        <v>27</v>
      </c>
    </row>
    <row r="14" ht="13.5" thickBot="1">
      <c r="B14" s="24" t="s">
        <v>37</v>
      </c>
    </row>
    <row r="15" spans="3:5" ht="12.75">
      <c r="C15" s="28" t="s">
        <v>31</v>
      </c>
      <c r="D15" s="29">
        <v>22</v>
      </c>
      <c r="E15" s="30" t="s">
        <v>35</v>
      </c>
    </row>
    <row r="16" spans="3:6" ht="13.5" thickBot="1">
      <c r="C16" s="31" t="s">
        <v>33</v>
      </c>
      <c r="D16" s="32" t="s">
        <v>38</v>
      </c>
      <c r="E16" s="33" t="s">
        <v>34</v>
      </c>
      <c r="F16" s="35" t="s">
        <v>43</v>
      </c>
    </row>
    <row r="17" ht="13.5" thickBot="1"/>
    <row r="18" spans="3:5" ht="13.5" thickBot="1">
      <c r="C18" s="21" t="s">
        <v>39</v>
      </c>
      <c r="D18" s="25" t="s">
        <v>40</v>
      </c>
      <c r="E18" s="22" t="s">
        <v>44</v>
      </c>
    </row>
    <row r="19" spans="3:5" ht="12.75">
      <c r="C19" s="17">
        <v>0</v>
      </c>
      <c r="D19" s="69"/>
      <c r="E19" s="65"/>
    </row>
    <row r="20" spans="3:5" ht="12.75">
      <c r="C20" s="13">
        <f aca="true" t="shared" si="0" ref="C20:C29">+C19+0.1</f>
        <v>0.1</v>
      </c>
      <c r="D20" s="70"/>
      <c r="E20" s="66"/>
    </row>
    <row r="21" spans="3:5" ht="12.75">
      <c r="C21" s="13">
        <f t="shared" si="0"/>
        <v>0.2</v>
      </c>
      <c r="D21" s="70"/>
      <c r="E21" s="66"/>
    </row>
    <row r="22" spans="3:5" ht="12.75">
      <c r="C22" s="13">
        <f t="shared" si="0"/>
        <v>0.30000000000000004</v>
      </c>
      <c r="D22" s="70"/>
      <c r="E22" s="66"/>
    </row>
    <row r="23" spans="3:5" ht="12.75">
      <c r="C23" s="13">
        <f t="shared" si="0"/>
        <v>0.4</v>
      </c>
      <c r="D23" s="70"/>
      <c r="E23" s="66"/>
    </row>
    <row r="24" spans="3:5" ht="12.75">
      <c r="C24" s="13">
        <f t="shared" si="0"/>
        <v>0.5</v>
      </c>
      <c r="D24" s="70"/>
      <c r="E24" s="66"/>
    </row>
    <row r="25" spans="3:5" ht="12.75">
      <c r="C25" s="13">
        <f t="shared" si="0"/>
        <v>0.6</v>
      </c>
      <c r="D25" s="70"/>
      <c r="E25" s="66"/>
    </row>
    <row r="26" spans="3:5" ht="12.75">
      <c r="C26" s="13">
        <f t="shared" si="0"/>
        <v>0.7</v>
      </c>
      <c r="D26" s="70"/>
      <c r="E26" s="66"/>
    </row>
    <row r="27" spans="3:5" ht="12.75">
      <c r="C27" s="13">
        <f t="shared" si="0"/>
        <v>0.7999999999999999</v>
      </c>
      <c r="D27" s="70"/>
      <c r="E27" s="66"/>
    </row>
    <row r="28" spans="3:5" ht="12.75">
      <c r="C28" s="13">
        <f t="shared" si="0"/>
        <v>0.8999999999999999</v>
      </c>
      <c r="D28" s="70"/>
      <c r="E28" s="66"/>
    </row>
    <row r="29" spans="3:5" ht="13.5" thickBot="1">
      <c r="C29" s="14">
        <f t="shared" si="0"/>
        <v>0.9999999999999999</v>
      </c>
      <c r="D29" s="71"/>
      <c r="E29" s="67"/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14</v>
      </c>
    </row>
    <row r="5" spans="1:2" s="4" customFormat="1" ht="12.75">
      <c r="A5" s="4" t="s">
        <v>2</v>
      </c>
      <c r="B5" s="8" t="s">
        <v>45</v>
      </c>
    </row>
    <row r="6" spans="1:2" s="5" customFormat="1" ht="12.75">
      <c r="A6" s="5" t="s">
        <v>1</v>
      </c>
      <c r="B6" s="7">
        <v>109</v>
      </c>
    </row>
    <row r="8" ht="13.5" thickBot="1">
      <c r="B8" s="24"/>
    </row>
    <row r="9" spans="3:5" ht="12.75">
      <c r="C9" s="28" t="s">
        <v>26</v>
      </c>
      <c r="D9" s="29">
        <v>1200</v>
      </c>
      <c r="E9" s="30" t="s">
        <v>27</v>
      </c>
    </row>
    <row r="10" spans="3:5" ht="13.5" thickBot="1">
      <c r="C10" s="31" t="s">
        <v>46</v>
      </c>
      <c r="D10" s="36" t="s">
        <v>47</v>
      </c>
      <c r="E10" s="33"/>
    </row>
    <row r="11" ht="13.5" thickBot="1">
      <c r="B11" s="24"/>
    </row>
    <row r="12" spans="3:5" ht="13.5" thickBot="1">
      <c r="C12" s="21" t="s">
        <v>51</v>
      </c>
      <c r="D12" s="25" t="s">
        <v>49</v>
      </c>
      <c r="E12" s="22" t="s">
        <v>50</v>
      </c>
    </row>
    <row r="13" spans="3:5" ht="12.75">
      <c r="C13" s="17">
        <v>100</v>
      </c>
      <c r="D13" s="69"/>
      <c r="E13" s="65"/>
    </row>
    <row r="14" spans="3:5" ht="12.75">
      <c r="C14" s="13">
        <f>+C13-10</f>
        <v>90</v>
      </c>
      <c r="D14" s="70"/>
      <c r="E14" s="66"/>
    </row>
    <row r="15" spans="3:5" ht="12.75">
      <c r="C15" s="13">
        <f aca="true" t="shared" si="0" ref="C15:C23">+C14-10</f>
        <v>80</v>
      </c>
      <c r="D15" s="70"/>
      <c r="E15" s="66"/>
    </row>
    <row r="16" spans="3:5" ht="12.75">
      <c r="C16" s="13">
        <f t="shared" si="0"/>
        <v>70</v>
      </c>
      <c r="D16" s="70"/>
      <c r="E16" s="66"/>
    </row>
    <row r="17" spans="3:5" ht="12.75">
      <c r="C17" s="13">
        <f t="shared" si="0"/>
        <v>60</v>
      </c>
      <c r="D17" s="70"/>
      <c r="E17" s="66"/>
    </row>
    <row r="18" spans="3:5" ht="12.75">
      <c r="C18" s="13">
        <f t="shared" si="0"/>
        <v>50</v>
      </c>
      <c r="D18" s="70"/>
      <c r="E18" s="66"/>
    </row>
    <row r="19" spans="3:5" ht="12.75">
      <c r="C19" s="13">
        <f t="shared" si="0"/>
        <v>40</v>
      </c>
      <c r="D19" s="70"/>
      <c r="E19" s="66"/>
    </row>
    <row r="20" spans="3:5" ht="12.75">
      <c r="C20" s="13">
        <f t="shared" si="0"/>
        <v>30</v>
      </c>
      <c r="D20" s="70"/>
      <c r="E20" s="66"/>
    </row>
    <row r="21" spans="3:5" ht="12.75">
      <c r="C21" s="13">
        <f t="shared" si="0"/>
        <v>20</v>
      </c>
      <c r="D21" s="70"/>
      <c r="E21" s="66"/>
    </row>
    <row r="22" spans="3:5" ht="12.75">
      <c r="C22" s="13">
        <f t="shared" si="0"/>
        <v>10</v>
      </c>
      <c r="D22" s="70"/>
      <c r="E22" s="66"/>
    </row>
    <row r="23" spans="3:5" ht="13.5" thickBot="1">
      <c r="C23" s="14">
        <f t="shared" si="0"/>
        <v>0</v>
      </c>
      <c r="D23" s="71"/>
      <c r="E23" s="67"/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15</v>
      </c>
    </row>
    <row r="5" spans="1:2" s="4" customFormat="1" ht="12.75">
      <c r="A5" s="4" t="s">
        <v>2</v>
      </c>
      <c r="B5" s="8" t="s">
        <v>52</v>
      </c>
    </row>
    <row r="6" spans="1:2" s="5" customFormat="1" ht="12.75">
      <c r="A6" s="5" t="s">
        <v>1</v>
      </c>
      <c r="B6" s="7">
        <v>113</v>
      </c>
    </row>
    <row r="8" ht="12.75">
      <c r="B8" s="24" t="s">
        <v>53</v>
      </c>
    </row>
    <row r="9" ht="13.5" thickBot="1"/>
    <row r="10" spans="3:4" ht="13.5" thickBot="1">
      <c r="C10" s="21" t="s">
        <v>54</v>
      </c>
      <c r="D10" s="22" t="s">
        <v>49</v>
      </c>
    </row>
    <row r="11" spans="3:4" ht="12.75">
      <c r="C11" s="17">
        <v>0</v>
      </c>
      <c r="D11" s="65"/>
    </row>
    <row r="12" spans="3:4" ht="12.75">
      <c r="C12" s="13">
        <f>+C11+100</f>
        <v>100</v>
      </c>
      <c r="D12" s="66"/>
    </row>
    <row r="13" spans="3:4" ht="12.75">
      <c r="C13" s="13">
        <f aca="true" t="shared" si="0" ref="C13:C23">+C12+100</f>
        <v>200</v>
      </c>
      <c r="D13" s="66"/>
    </row>
    <row r="14" spans="3:4" ht="12.75">
      <c r="C14" s="13">
        <f t="shared" si="0"/>
        <v>300</v>
      </c>
      <c r="D14" s="66"/>
    </row>
    <row r="15" spans="3:4" ht="12.75">
      <c r="C15" s="13">
        <f t="shared" si="0"/>
        <v>400</v>
      </c>
      <c r="D15" s="66"/>
    </row>
    <row r="16" spans="3:4" ht="12.75">
      <c r="C16" s="13">
        <f t="shared" si="0"/>
        <v>500</v>
      </c>
      <c r="D16" s="66"/>
    </row>
    <row r="17" spans="3:4" ht="12.75">
      <c r="C17" s="13">
        <f t="shared" si="0"/>
        <v>600</v>
      </c>
      <c r="D17" s="66"/>
    </row>
    <row r="18" spans="3:4" ht="12.75">
      <c r="C18" s="13">
        <f t="shared" si="0"/>
        <v>700</v>
      </c>
      <c r="D18" s="66"/>
    </row>
    <row r="19" spans="3:4" ht="12.75">
      <c r="C19" s="13">
        <f t="shared" si="0"/>
        <v>800</v>
      </c>
      <c r="D19" s="66"/>
    </row>
    <row r="20" spans="3:4" ht="12.75">
      <c r="C20" s="13">
        <f t="shared" si="0"/>
        <v>900</v>
      </c>
      <c r="D20" s="66"/>
    </row>
    <row r="21" spans="3:4" ht="12.75">
      <c r="C21" s="13">
        <f t="shared" si="0"/>
        <v>1000</v>
      </c>
      <c r="D21" s="66"/>
    </row>
    <row r="22" spans="3:4" ht="12.75">
      <c r="C22" s="13">
        <f t="shared" si="0"/>
        <v>1100</v>
      </c>
      <c r="D22" s="66"/>
    </row>
    <row r="23" spans="3:4" ht="13.5" thickBot="1">
      <c r="C23" s="14">
        <f t="shared" si="0"/>
        <v>1200</v>
      </c>
      <c r="D23" s="67"/>
    </row>
    <row r="24" spans="3:4" ht="12.75">
      <c r="C24" s="11"/>
      <c r="D24" s="11"/>
    </row>
    <row r="25" spans="3:4" ht="12.75">
      <c r="C25" s="11"/>
      <c r="D25" s="11"/>
    </row>
    <row r="26" spans="3:4" ht="12.75">
      <c r="C26" s="11"/>
      <c r="D26" s="11"/>
    </row>
    <row r="27" spans="3:4" ht="12.75">
      <c r="C27" s="11"/>
      <c r="D27" s="11"/>
    </row>
    <row r="28" spans="3:4" ht="12.75">
      <c r="C28" s="11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16</v>
      </c>
    </row>
    <row r="5" spans="1:2" s="4" customFormat="1" ht="12.75">
      <c r="A5" s="4" t="s">
        <v>2</v>
      </c>
      <c r="B5" s="8" t="s">
        <v>55</v>
      </c>
    </row>
    <row r="6" spans="1:2" s="5" customFormat="1" ht="12.75">
      <c r="A6" s="5" t="s">
        <v>1</v>
      </c>
      <c r="B6" s="7">
        <v>117</v>
      </c>
    </row>
    <row r="9" ht="13.5" thickBot="1">
      <c r="B9" s="24" t="s">
        <v>58</v>
      </c>
    </row>
    <row r="10" spans="3:5" ht="13.5" thickBot="1">
      <c r="C10" s="21" t="s">
        <v>26</v>
      </c>
      <c r="D10" s="25">
        <v>1000</v>
      </c>
      <c r="E10" s="22" t="s">
        <v>27</v>
      </c>
    </row>
    <row r="11" ht="13.5" thickBot="1"/>
    <row r="12" spans="3:4" ht="13.5" thickBot="1">
      <c r="C12" s="21" t="s">
        <v>56</v>
      </c>
      <c r="D12" s="22" t="s">
        <v>57</v>
      </c>
    </row>
    <row r="13" spans="3:4" ht="12.75">
      <c r="C13" s="17">
        <v>0</v>
      </c>
      <c r="D13" s="65"/>
    </row>
    <row r="14" spans="3:4" ht="12.75">
      <c r="C14" s="13">
        <f>+C13+0.25</f>
        <v>0.25</v>
      </c>
      <c r="D14" s="66"/>
    </row>
    <row r="15" spans="3:4" ht="12.75">
      <c r="C15" s="13">
        <f aca="true" t="shared" si="0" ref="C15:C25">+C14+0.25</f>
        <v>0.5</v>
      </c>
      <c r="D15" s="66"/>
    </row>
    <row r="16" spans="3:4" ht="12.75">
      <c r="C16" s="13">
        <f t="shared" si="0"/>
        <v>0.75</v>
      </c>
      <c r="D16" s="66"/>
    </row>
    <row r="17" spans="3:4" ht="12.75">
      <c r="C17" s="13">
        <f t="shared" si="0"/>
        <v>1</v>
      </c>
      <c r="D17" s="66"/>
    </row>
    <row r="18" spans="3:4" ht="12.75">
      <c r="C18" s="13">
        <f t="shared" si="0"/>
        <v>1.25</v>
      </c>
      <c r="D18" s="66"/>
    </row>
    <row r="19" spans="3:4" ht="12.75">
      <c r="C19" s="13">
        <f t="shared" si="0"/>
        <v>1.5</v>
      </c>
      <c r="D19" s="66"/>
    </row>
    <row r="20" spans="3:4" ht="12.75">
      <c r="C20" s="13">
        <f t="shared" si="0"/>
        <v>1.75</v>
      </c>
      <c r="D20" s="66"/>
    </row>
    <row r="21" spans="3:4" ht="12.75">
      <c r="C21" s="13">
        <f t="shared" si="0"/>
        <v>2</v>
      </c>
      <c r="D21" s="66"/>
    </row>
    <row r="22" spans="3:4" ht="12.75">
      <c r="C22" s="13">
        <f t="shared" si="0"/>
        <v>2.25</v>
      </c>
      <c r="D22" s="66"/>
    </row>
    <row r="23" spans="3:4" ht="12.75">
      <c r="C23" s="13">
        <f t="shared" si="0"/>
        <v>2.5</v>
      </c>
      <c r="D23" s="66"/>
    </row>
    <row r="24" spans="3:4" ht="12.75">
      <c r="C24" s="13">
        <f t="shared" si="0"/>
        <v>2.75</v>
      </c>
      <c r="D24" s="66"/>
    </row>
    <row r="25" spans="3:4" ht="13.5" thickBot="1">
      <c r="C25" s="14">
        <f t="shared" si="0"/>
        <v>3</v>
      </c>
      <c r="D25" s="67"/>
    </row>
    <row r="53" ht="13.5" thickBot="1">
      <c r="B53" s="24" t="s">
        <v>59</v>
      </c>
    </row>
    <row r="54" spans="3:5" ht="13.5" thickBot="1">
      <c r="C54" s="21" t="s">
        <v>26</v>
      </c>
      <c r="D54" s="25">
        <v>1000</v>
      </c>
      <c r="E54" s="22" t="s">
        <v>27</v>
      </c>
    </row>
    <row r="55" spans="3:5" ht="12.75">
      <c r="C55" s="40" t="s">
        <v>62</v>
      </c>
      <c r="D55" s="40" t="s">
        <v>63</v>
      </c>
      <c r="E55" s="40"/>
    </row>
    <row r="56" ht="13.5" thickBot="1"/>
    <row r="57" spans="3:5" ht="13.5" thickBot="1">
      <c r="C57" s="24"/>
      <c r="D57" s="44" t="s">
        <v>60</v>
      </c>
      <c r="E57" s="45" t="s">
        <v>61</v>
      </c>
    </row>
    <row r="58" spans="3:5" ht="13.5" thickBot="1">
      <c r="C58" s="46" t="s">
        <v>48</v>
      </c>
      <c r="D58" s="21" t="s">
        <v>64</v>
      </c>
      <c r="E58" s="22" t="s">
        <v>65</v>
      </c>
    </row>
    <row r="59" spans="3:5" ht="12.75">
      <c r="C59" s="41">
        <v>0.2</v>
      </c>
      <c r="D59" s="37"/>
      <c r="E59" s="18"/>
    </row>
    <row r="60" spans="3:5" ht="12.75">
      <c r="C60" s="42">
        <f aca="true" t="shared" si="1" ref="C60:C65">+C59+0.2</f>
        <v>0.4</v>
      </c>
      <c r="D60" s="38"/>
      <c r="E60" s="15"/>
    </row>
    <row r="61" spans="3:5" ht="12.75">
      <c r="C61" s="42">
        <f t="shared" si="1"/>
        <v>0.6000000000000001</v>
      </c>
      <c r="D61" s="38"/>
      <c r="E61" s="15"/>
    </row>
    <row r="62" spans="3:5" ht="12.75">
      <c r="C62" s="42">
        <f t="shared" si="1"/>
        <v>0.8</v>
      </c>
      <c r="D62" s="38"/>
      <c r="E62" s="15"/>
    </row>
    <row r="63" spans="3:5" ht="12.75">
      <c r="C63" s="42">
        <f t="shared" si="1"/>
        <v>1</v>
      </c>
      <c r="D63" s="38"/>
      <c r="E63" s="15"/>
    </row>
    <row r="64" spans="3:5" ht="12.75">
      <c r="C64" s="42">
        <f t="shared" si="1"/>
        <v>1.2</v>
      </c>
      <c r="D64" s="38"/>
      <c r="E64" s="15"/>
    </row>
    <row r="65" spans="3:5" ht="13.5" thickBot="1">
      <c r="C65" s="43">
        <f t="shared" si="1"/>
        <v>1.4</v>
      </c>
      <c r="D65" s="39"/>
      <c r="E65" s="16"/>
    </row>
    <row r="66" spans="3:5" ht="12.75">
      <c r="C66" s="11"/>
      <c r="D66" s="11"/>
      <c r="E66" s="11"/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17</v>
      </c>
    </row>
    <row r="5" spans="1:2" s="4" customFormat="1" ht="12.75">
      <c r="A5" s="4" t="s">
        <v>2</v>
      </c>
      <c r="B5" s="8" t="s">
        <v>66</v>
      </c>
    </row>
    <row r="6" spans="1:2" s="5" customFormat="1" ht="12.75">
      <c r="A6" s="5" t="s">
        <v>1</v>
      </c>
      <c r="B6" s="7">
        <v>121</v>
      </c>
    </row>
    <row r="8" ht="12.75">
      <c r="C8" t="s">
        <v>18</v>
      </c>
    </row>
    <row r="9" ht="12.75">
      <c r="C9" t="s">
        <v>20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18</v>
      </c>
    </row>
    <row r="5" spans="1:2" s="4" customFormat="1" ht="12.75">
      <c r="A5" s="4" t="s">
        <v>2</v>
      </c>
      <c r="B5" s="8" t="s">
        <v>71</v>
      </c>
    </row>
    <row r="6" spans="1:2" s="5" customFormat="1" ht="12.75">
      <c r="A6" s="5" t="s">
        <v>1</v>
      </c>
      <c r="B6" s="7">
        <v>125</v>
      </c>
    </row>
    <row r="7" ht="13.5" customHeight="1"/>
    <row r="8" ht="13.5" thickBot="1">
      <c r="A8" s="24" t="s">
        <v>37</v>
      </c>
    </row>
    <row r="9" spans="2:4" ht="13.5" thickBot="1">
      <c r="B9" s="21" t="s">
        <v>33</v>
      </c>
      <c r="C9" s="25">
        <v>50</v>
      </c>
      <c r="D9" s="22" t="s">
        <v>34</v>
      </c>
    </row>
    <row r="10" ht="13.5" thickBot="1"/>
    <row r="11" spans="2:7" ht="13.5" thickBot="1">
      <c r="B11" s="21" t="s">
        <v>39</v>
      </c>
      <c r="C11" s="25" t="s">
        <v>68</v>
      </c>
      <c r="D11" s="48" t="s">
        <v>40</v>
      </c>
      <c r="E11" s="21" t="s">
        <v>70</v>
      </c>
      <c r="F11" s="25" t="s">
        <v>69</v>
      </c>
      <c r="G11" s="57" t="s">
        <v>72</v>
      </c>
    </row>
    <row r="12" spans="2:7" ht="12.75">
      <c r="B12" s="17">
        <v>0</v>
      </c>
      <c r="C12" s="69"/>
      <c r="D12" s="73"/>
      <c r="E12" s="55">
        <f>+C12*VccM18</f>
        <v>0</v>
      </c>
      <c r="F12" s="56">
        <f>2*3.1416*D12/60*B12</f>
        <v>0</v>
      </c>
      <c r="G12" s="58">
        <f>IF(E12=0,"",F12/E12)</f>
      </c>
    </row>
    <row r="13" spans="2:7" ht="12.75">
      <c r="B13" s="13">
        <f aca="true" t="shared" si="0" ref="B13:B22">+B12+0.1</f>
        <v>0.1</v>
      </c>
      <c r="C13" s="70"/>
      <c r="D13" s="74"/>
      <c r="E13" s="52">
        <f aca="true" t="shared" si="1" ref="E13:E22">+C13*VccM18</f>
        <v>0</v>
      </c>
      <c r="F13" s="47">
        <f aca="true" t="shared" si="2" ref="F13:F22">2*3.1416*D13/60*B13</f>
        <v>0</v>
      </c>
      <c r="G13" s="59">
        <f aca="true" t="shared" si="3" ref="G13:G22">IF(E13=0,"",F13/E13)</f>
      </c>
    </row>
    <row r="14" spans="2:7" ht="12.75">
      <c r="B14" s="13">
        <f t="shared" si="0"/>
        <v>0.2</v>
      </c>
      <c r="C14" s="70"/>
      <c r="D14" s="74"/>
      <c r="E14" s="52">
        <f t="shared" si="1"/>
        <v>0</v>
      </c>
      <c r="F14" s="47">
        <f t="shared" si="2"/>
        <v>0</v>
      </c>
      <c r="G14" s="59">
        <f t="shared" si="3"/>
      </c>
    </row>
    <row r="15" spans="2:7" ht="12.75">
      <c r="B15" s="13">
        <f t="shared" si="0"/>
        <v>0.30000000000000004</v>
      </c>
      <c r="C15" s="70"/>
      <c r="D15" s="74"/>
      <c r="E15" s="52">
        <f t="shared" si="1"/>
        <v>0</v>
      </c>
      <c r="F15" s="47">
        <f t="shared" si="2"/>
        <v>0</v>
      </c>
      <c r="G15" s="59">
        <f t="shared" si="3"/>
      </c>
    </row>
    <row r="16" spans="2:7" ht="12.75">
      <c r="B16" s="13">
        <f t="shared" si="0"/>
        <v>0.4</v>
      </c>
      <c r="C16" s="70"/>
      <c r="D16" s="74"/>
      <c r="E16" s="52">
        <f t="shared" si="1"/>
        <v>0</v>
      </c>
      <c r="F16" s="47">
        <f t="shared" si="2"/>
        <v>0</v>
      </c>
      <c r="G16" s="59">
        <f t="shared" si="3"/>
      </c>
    </row>
    <row r="17" spans="2:7" ht="12.75">
      <c r="B17" s="13">
        <f t="shared" si="0"/>
        <v>0.5</v>
      </c>
      <c r="C17" s="70"/>
      <c r="D17" s="74"/>
      <c r="E17" s="52">
        <f t="shared" si="1"/>
        <v>0</v>
      </c>
      <c r="F17" s="47">
        <f t="shared" si="2"/>
        <v>0</v>
      </c>
      <c r="G17" s="59">
        <f t="shared" si="3"/>
      </c>
    </row>
    <row r="18" spans="2:7" ht="12.75">
      <c r="B18" s="13">
        <f t="shared" si="0"/>
        <v>0.6</v>
      </c>
      <c r="C18" s="70"/>
      <c r="D18" s="74"/>
      <c r="E18" s="52">
        <f t="shared" si="1"/>
        <v>0</v>
      </c>
      <c r="F18" s="47">
        <f t="shared" si="2"/>
        <v>0</v>
      </c>
      <c r="G18" s="59">
        <f t="shared" si="3"/>
      </c>
    </row>
    <row r="19" spans="2:7" ht="12.75">
      <c r="B19" s="13">
        <f t="shared" si="0"/>
        <v>0.7</v>
      </c>
      <c r="C19" s="70"/>
      <c r="D19" s="74"/>
      <c r="E19" s="52">
        <f t="shared" si="1"/>
        <v>0</v>
      </c>
      <c r="F19" s="47">
        <f t="shared" si="2"/>
        <v>0</v>
      </c>
      <c r="G19" s="59">
        <f t="shared" si="3"/>
      </c>
    </row>
    <row r="20" spans="2:7" ht="12.75">
      <c r="B20" s="13">
        <f t="shared" si="0"/>
        <v>0.7999999999999999</v>
      </c>
      <c r="C20" s="70"/>
      <c r="D20" s="74"/>
      <c r="E20" s="52">
        <f t="shared" si="1"/>
        <v>0</v>
      </c>
      <c r="F20" s="47">
        <f t="shared" si="2"/>
        <v>0</v>
      </c>
      <c r="G20" s="59">
        <f t="shared" si="3"/>
      </c>
    </row>
    <row r="21" spans="2:7" ht="12.75">
      <c r="B21" s="13">
        <f t="shared" si="0"/>
        <v>0.8999999999999999</v>
      </c>
      <c r="C21" s="70"/>
      <c r="D21" s="74"/>
      <c r="E21" s="52">
        <f t="shared" si="1"/>
        <v>0</v>
      </c>
      <c r="F21" s="47">
        <f t="shared" si="2"/>
        <v>0</v>
      </c>
      <c r="G21" s="59">
        <f t="shared" si="3"/>
      </c>
    </row>
    <row r="22" spans="2:7" ht="13.5" thickBot="1">
      <c r="B22" s="14">
        <f t="shared" si="0"/>
        <v>0.9999999999999999</v>
      </c>
      <c r="C22" s="71"/>
      <c r="D22" s="75"/>
      <c r="E22" s="53">
        <f t="shared" si="1"/>
        <v>0</v>
      </c>
      <c r="F22" s="54">
        <f t="shared" si="2"/>
        <v>0</v>
      </c>
      <c r="G22" s="60">
        <f t="shared" si="3"/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2" sqref="E12"/>
    </sheetView>
  </sheetViews>
  <sheetFormatPr defaultColWidth="11.421875" defaultRowHeight="12.75"/>
  <cols>
    <col min="1" max="1" width="10.710937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19</v>
      </c>
    </row>
    <row r="5" spans="1:2" s="4" customFormat="1" ht="12.75">
      <c r="A5" s="4" t="s">
        <v>2</v>
      </c>
      <c r="B5" s="8" t="s">
        <v>73</v>
      </c>
    </row>
    <row r="6" spans="1:2" s="5" customFormat="1" ht="12.75">
      <c r="A6" s="5" t="s">
        <v>1</v>
      </c>
      <c r="B6" s="7">
        <v>131</v>
      </c>
    </row>
    <row r="7" ht="13.5" customHeight="1"/>
    <row r="8" ht="13.5" thickBot="1">
      <c r="A8" s="24" t="s">
        <v>37</v>
      </c>
    </row>
    <row r="9" spans="2:4" ht="13.5" thickBot="1">
      <c r="B9" s="21" t="s">
        <v>33</v>
      </c>
      <c r="C9" s="25">
        <v>50</v>
      </c>
      <c r="D9" s="22" t="s">
        <v>34</v>
      </c>
    </row>
    <row r="10" ht="13.5" thickBot="1"/>
    <row r="11" spans="2:7" ht="13.5" thickBot="1">
      <c r="B11" s="21" t="s">
        <v>39</v>
      </c>
      <c r="C11" s="25" t="s">
        <v>68</v>
      </c>
      <c r="D11" s="48" t="s">
        <v>40</v>
      </c>
      <c r="E11" s="21" t="s">
        <v>70</v>
      </c>
      <c r="F11" s="25" t="s">
        <v>69</v>
      </c>
      <c r="G11" s="57" t="s">
        <v>72</v>
      </c>
    </row>
    <row r="12" spans="2:7" ht="12.75">
      <c r="B12" s="17">
        <v>0</v>
      </c>
      <c r="C12" s="69"/>
      <c r="D12" s="73"/>
      <c r="E12" s="55">
        <f aca="true" t="shared" si="0" ref="E12:E22">+C12*VccM19</f>
        <v>0</v>
      </c>
      <c r="F12" s="56">
        <f aca="true" t="shared" si="1" ref="F12:F22">2*3.1416*D12/60*B12</f>
        <v>0</v>
      </c>
      <c r="G12" s="58">
        <f aca="true" t="shared" si="2" ref="G12:G22">IF(E12=0,"",F12/E12)</f>
      </c>
    </row>
    <row r="13" spans="2:7" ht="12.75">
      <c r="B13" s="13">
        <f aca="true" t="shared" si="3" ref="B13:B22">+B12+0.1</f>
        <v>0.1</v>
      </c>
      <c r="C13" s="70"/>
      <c r="D13" s="74"/>
      <c r="E13" s="52">
        <f t="shared" si="0"/>
        <v>0</v>
      </c>
      <c r="F13" s="47">
        <f t="shared" si="1"/>
        <v>0</v>
      </c>
      <c r="G13" s="59">
        <f t="shared" si="2"/>
      </c>
    </row>
    <row r="14" spans="2:7" ht="12.75">
      <c r="B14" s="13">
        <f t="shared" si="3"/>
        <v>0.2</v>
      </c>
      <c r="C14" s="70"/>
      <c r="D14" s="74"/>
      <c r="E14" s="52">
        <f t="shared" si="0"/>
        <v>0</v>
      </c>
      <c r="F14" s="47">
        <f t="shared" si="1"/>
        <v>0</v>
      </c>
      <c r="G14" s="59">
        <f t="shared" si="2"/>
      </c>
    </row>
    <row r="15" spans="2:7" ht="12.75">
      <c r="B15" s="13">
        <f t="shared" si="3"/>
        <v>0.30000000000000004</v>
      </c>
      <c r="C15" s="70"/>
      <c r="D15" s="74"/>
      <c r="E15" s="52">
        <f t="shared" si="0"/>
        <v>0</v>
      </c>
      <c r="F15" s="47">
        <f t="shared" si="1"/>
        <v>0</v>
      </c>
      <c r="G15" s="59">
        <f t="shared" si="2"/>
      </c>
    </row>
    <row r="16" spans="2:7" ht="12.75">
      <c r="B16" s="13">
        <f t="shared" si="3"/>
        <v>0.4</v>
      </c>
      <c r="C16" s="70"/>
      <c r="D16" s="74"/>
      <c r="E16" s="52">
        <f t="shared" si="0"/>
        <v>0</v>
      </c>
      <c r="F16" s="47">
        <f t="shared" si="1"/>
        <v>0</v>
      </c>
      <c r="G16" s="59">
        <f t="shared" si="2"/>
      </c>
    </row>
    <row r="17" spans="2:7" ht="12.75">
      <c r="B17" s="13">
        <f t="shared" si="3"/>
        <v>0.5</v>
      </c>
      <c r="C17" s="70"/>
      <c r="D17" s="74"/>
      <c r="E17" s="52">
        <f t="shared" si="0"/>
        <v>0</v>
      </c>
      <c r="F17" s="47">
        <f t="shared" si="1"/>
        <v>0</v>
      </c>
      <c r="G17" s="59">
        <f t="shared" si="2"/>
      </c>
    </row>
    <row r="18" spans="2:7" ht="12.75">
      <c r="B18" s="13">
        <f t="shared" si="3"/>
        <v>0.6</v>
      </c>
      <c r="C18" s="70"/>
      <c r="D18" s="74"/>
      <c r="E18" s="52">
        <f t="shared" si="0"/>
        <v>0</v>
      </c>
      <c r="F18" s="47">
        <f t="shared" si="1"/>
        <v>0</v>
      </c>
      <c r="G18" s="59">
        <f t="shared" si="2"/>
      </c>
    </row>
    <row r="19" spans="2:7" ht="12.75">
      <c r="B19" s="13">
        <f t="shared" si="3"/>
        <v>0.7</v>
      </c>
      <c r="C19" s="70"/>
      <c r="D19" s="74"/>
      <c r="E19" s="52">
        <f t="shared" si="0"/>
        <v>0</v>
      </c>
      <c r="F19" s="47">
        <f t="shared" si="1"/>
        <v>0</v>
      </c>
      <c r="G19" s="59">
        <f t="shared" si="2"/>
      </c>
    </row>
    <row r="20" spans="2:7" ht="12.75">
      <c r="B20" s="13">
        <f t="shared" si="3"/>
        <v>0.7999999999999999</v>
      </c>
      <c r="C20" s="70"/>
      <c r="D20" s="74"/>
      <c r="E20" s="52">
        <f t="shared" si="0"/>
        <v>0</v>
      </c>
      <c r="F20" s="47">
        <f t="shared" si="1"/>
        <v>0</v>
      </c>
      <c r="G20" s="59">
        <f t="shared" si="2"/>
      </c>
    </row>
    <row r="21" spans="2:7" ht="12.75">
      <c r="B21" s="13">
        <f t="shared" si="3"/>
        <v>0.8999999999999999</v>
      </c>
      <c r="C21" s="70"/>
      <c r="D21" s="74"/>
      <c r="E21" s="52">
        <f t="shared" si="0"/>
        <v>0</v>
      </c>
      <c r="F21" s="47">
        <f t="shared" si="1"/>
        <v>0</v>
      </c>
      <c r="G21" s="59">
        <f t="shared" si="2"/>
      </c>
    </row>
    <row r="22" spans="2:7" ht="13.5" thickBot="1">
      <c r="B22" s="14">
        <f t="shared" si="3"/>
        <v>0.9999999999999999</v>
      </c>
      <c r="C22" s="71"/>
      <c r="D22" s="75"/>
      <c r="E22" s="53">
        <f t="shared" si="0"/>
        <v>0</v>
      </c>
      <c r="F22" s="54">
        <f t="shared" si="1"/>
        <v>0</v>
      </c>
      <c r="G22" s="60">
        <f t="shared" si="2"/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2</v>
      </c>
    </row>
    <row r="5" spans="1:2" s="4" customFormat="1" ht="12.75">
      <c r="A5" s="4" t="s">
        <v>2</v>
      </c>
      <c r="B5" s="8" t="s">
        <v>5</v>
      </c>
    </row>
    <row r="6" spans="1:2" s="5" customFormat="1" ht="12.75">
      <c r="A6" s="5" t="s">
        <v>1</v>
      </c>
      <c r="B6" s="7">
        <v>75</v>
      </c>
    </row>
    <row r="8" ht="12.75">
      <c r="C8" t="s">
        <v>18</v>
      </c>
    </row>
    <row r="9" ht="12.75">
      <c r="C9" t="s">
        <v>20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2" sqref="F12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20</v>
      </c>
    </row>
    <row r="5" spans="1:2" s="4" customFormat="1" ht="12.75">
      <c r="A5" s="4" t="s">
        <v>2</v>
      </c>
      <c r="B5" s="8" t="s">
        <v>74</v>
      </c>
    </row>
    <row r="6" spans="1:2" s="5" customFormat="1" ht="12.75">
      <c r="A6" s="5" t="s">
        <v>1</v>
      </c>
      <c r="B6" s="7">
        <v>135</v>
      </c>
    </row>
    <row r="7" ht="13.5" thickBot="1"/>
    <row r="8" spans="3:5" ht="13.5" thickBot="1">
      <c r="C8" s="21" t="s">
        <v>26</v>
      </c>
      <c r="D8" s="25">
        <v>1500</v>
      </c>
      <c r="E8" s="22" t="s">
        <v>27</v>
      </c>
    </row>
    <row r="9" spans="3:5" ht="13.5" thickBot="1">
      <c r="C9" s="31" t="s">
        <v>46</v>
      </c>
      <c r="D9" s="36" t="s">
        <v>75</v>
      </c>
      <c r="E9" s="33"/>
    </row>
    <row r="10" ht="13.5" thickBot="1"/>
    <row r="11" spans="3:6" ht="13.5" thickBot="1">
      <c r="C11" s="21" t="s">
        <v>51</v>
      </c>
      <c r="D11" s="22" t="s">
        <v>50</v>
      </c>
      <c r="E11" s="48" t="s">
        <v>49</v>
      </c>
      <c r="F11" s="46" t="s">
        <v>67</v>
      </c>
    </row>
    <row r="12" spans="3:6" ht="12.75">
      <c r="C12" s="17">
        <v>50</v>
      </c>
      <c r="D12" s="27"/>
      <c r="E12" s="49"/>
      <c r="F12" s="63">
        <f>+D12*E12</f>
        <v>0</v>
      </c>
    </row>
    <row r="13" spans="3:6" ht="12.75">
      <c r="C13" s="13">
        <f>+C12-5</f>
        <v>45</v>
      </c>
      <c r="D13" s="23"/>
      <c r="E13" s="50"/>
      <c r="F13" s="61">
        <f aca="true" t="shared" si="0" ref="F13:F20">+D13*E13</f>
        <v>0</v>
      </c>
    </row>
    <row r="14" spans="3:6" ht="12.75">
      <c r="C14" s="13">
        <f aca="true" t="shared" si="1" ref="C14:C20">+C13-5</f>
        <v>40</v>
      </c>
      <c r="D14" s="23"/>
      <c r="E14" s="50"/>
      <c r="F14" s="61">
        <f t="shared" si="0"/>
        <v>0</v>
      </c>
    </row>
    <row r="15" spans="3:6" ht="12.75">
      <c r="C15" s="13">
        <f t="shared" si="1"/>
        <v>35</v>
      </c>
      <c r="D15" s="23"/>
      <c r="E15" s="50"/>
      <c r="F15" s="61">
        <f t="shared" si="0"/>
        <v>0</v>
      </c>
    </row>
    <row r="16" spans="3:6" ht="12.75">
      <c r="C16" s="13">
        <f t="shared" si="1"/>
        <v>30</v>
      </c>
      <c r="D16" s="23"/>
      <c r="E16" s="50"/>
      <c r="F16" s="61">
        <f t="shared" si="0"/>
        <v>0</v>
      </c>
    </row>
    <row r="17" spans="3:6" ht="12.75">
      <c r="C17" s="13">
        <f t="shared" si="1"/>
        <v>25</v>
      </c>
      <c r="D17" s="23"/>
      <c r="E17" s="50"/>
      <c r="F17" s="61">
        <f t="shared" si="0"/>
        <v>0</v>
      </c>
    </row>
    <row r="18" spans="3:6" ht="12.75">
      <c r="C18" s="13">
        <f t="shared" si="1"/>
        <v>20</v>
      </c>
      <c r="D18" s="23"/>
      <c r="E18" s="50"/>
      <c r="F18" s="61">
        <f t="shared" si="0"/>
        <v>0</v>
      </c>
    </row>
    <row r="19" spans="3:6" ht="12.75">
      <c r="C19" s="13">
        <f t="shared" si="1"/>
        <v>15</v>
      </c>
      <c r="D19" s="23"/>
      <c r="E19" s="50"/>
      <c r="F19" s="61">
        <f t="shared" si="0"/>
        <v>0</v>
      </c>
    </row>
    <row r="20" spans="3:6" ht="13.5" thickBot="1">
      <c r="C20" s="14">
        <f t="shared" si="1"/>
        <v>10</v>
      </c>
      <c r="D20" s="34"/>
      <c r="E20" s="51"/>
      <c r="F20" s="62">
        <f t="shared" si="0"/>
        <v>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12" sqref="F12:F20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21</v>
      </c>
    </row>
    <row r="5" spans="1:2" s="4" customFormat="1" ht="12.75">
      <c r="A5" s="4" t="s">
        <v>2</v>
      </c>
      <c r="B5" s="8" t="s">
        <v>76</v>
      </c>
    </row>
    <row r="6" spans="1:2" s="5" customFormat="1" ht="12.75">
      <c r="A6" s="5" t="s">
        <v>1</v>
      </c>
      <c r="B6" s="7">
        <v>139</v>
      </c>
    </row>
    <row r="7" ht="13.5" thickBot="1"/>
    <row r="8" spans="3:5" ht="13.5" thickBot="1">
      <c r="C8" s="21" t="s">
        <v>26</v>
      </c>
      <c r="D8" s="25">
        <v>1500</v>
      </c>
      <c r="E8" s="22" t="s">
        <v>27</v>
      </c>
    </row>
    <row r="9" spans="3:5" ht="13.5" thickBot="1">
      <c r="C9" s="31" t="s">
        <v>46</v>
      </c>
      <c r="D9" s="36" t="s">
        <v>75</v>
      </c>
      <c r="E9" s="33"/>
    </row>
    <row r="10" ht="13.5" thickBot="1"/>
    <row r="11" spans="3:6" ht="13.5" thickBot="1">
      <c r="C11" s="21" t="s">
        <v>51</v>
      </c>
      <c r="D11" s="22" t="s">
        <v>50</v>
      </c>
      <c r="E11" s="48" t="s">
        <v>49</v>
      </c>
      <c r="F11" s="46" t="s">
        <v>67</v>
      </c>
    </row>
    <row r="12" spans="3:6" ht="12.75">
      <c r="C12" s="17">
        <v>50</v>
      </c>
      <c r="D12" s="69"/>
      <c r="E12" s="73"/>
      <c r="F12" s="63">
        <f>+D12*E12</f>
        <v>0</v>
      </c>
    </row>
    <row r="13" spans="3:6" ht="12.75">
      <c r="C13" s="13">
        <f aca="true" t="shared" si="0" ref="C13:C20">+C12-5</f>
        <v>45</v>
      </c>
      <c r="D13" s="70"/>
      <c r="E13" s="74"/>
      <c r="F13" s="61">
        <f aca="true" t="shared" si="1" ref="F13:F20">+D13*E13</f>
        <v>0</v>
      </c>
    </row>
    <row r="14" spans="3:6" ht="12.75">
      <c r="C14" s="13">
        <f t="shared" si="0"/>
        <v>40</v>
      </c>
      <c r="D14" s="70"/>
      <c r="E14" s="74"/>
      <c r="F14" s="61">
        <f t="shared" si="1"/>
        <v>0</v>
      </c>
    </row>
    <row r="15" spans="3:6" ht="12.75">
      <c r="C15" s="13">
        <f t="shared" si="0"/>
        <v>35</v>
      </c>
      <c r="D15" s="70"/>
      <c r="E15" s="74"/>
      <c r="F15" s="61">
        <f t="shared" si="1"/>
        <v>0</v>
      </c>
    </row>
    <row r="16" spans="3:6" ht="12.75">
      <c r="C16" s="13">
        <f t="shared" si="0"/>
        <v>30</v>
      </c>
      <c r="D16" s="70"/>
      <c r="E16" s="74"/>
      <c r="F16" s="61">
        <f t="shared" si="1"/>
        <v>0</v>
      </c>
    </row>
    <row r="17" spans="3:6" ht="12.75">
      <c r="C17" s="13">
        <f t="shared" si="0"/>
        <v>25</v>
      </c>
      <c r="D17" s="70"/>
      <c r="E17" s="74"/>
      <c r="F17" s="61">
        <f t="shared" si="1"/>
        <v>0</v>
      </c>
    </row>
    <row r="18" spans="3:6" ht="12.75">
      <c r="C18" s="13">
        <f t="shared" si="0"/>
        <v>20</v>
      </c>
      <c r="D18" s="70"/>
      <c r="E18" s="74"/>
      <c r="F18" s="61">
        <f t="shared" si="1"/>
        <v>0</v>
      </c>
    </row>
    <row r="19" spans="3:6" ht="12.75">
      <c r="C19" s="13">
        <f t="shared" si="0"/>
        <v>15</v>
      </c>
      <c r="D19" s="70"/>
      <c r="E19" s="74"/>
      <c r="F19" s="61">
        <f t="shared" si="1"/>
        <v>0</v>
      </c>
    </row>
    <row r="20" spans="3:6" ht="13.5" thickBot="1">
      <c r="C20" s="14">
        <f t="shared" si="0"/>
        <v>10</v>
      </c>
      <c r="D20" s="71"/>
      <c r="E20" s="75"/>
      <c r="F20" s="62">
        <f t="shared" si="1"/>
        <v>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2" sqref="G12"/>
    </sheetView>
  </sheetViews>
  <sheetFormatPr defaultColWidth="11.421875" defaultRowHeight="12.75"/>
  <cols>
    <col min="1" max="1" width="10.710937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22</v>
      </c>
    </row>
    <row r="5" spans="1:2" s="4" customFormat="1" ht="12.75">
      <c r="A5" s="4" t="s">
        <v>2</v>
      </c>
      <c r="B5" s="8" t="s">
        <v>77</v>
      </c>
    </row>
    <row r="6" spans="1:2" s="5" customFormat="1" ht="12.75">
      <c r="A6" s="5" t="s">
        <v>1</v>
      </c>
      <c r="B6" s="7">
        <v>143</v>
      </c>
    </row>
    <row r="7" ht="13.5" customHeight="1"/>
    <row r="8" ht="13.5" thickBot="1">
      <c r="A8" s="24" t="s">
        <v>37</v>
      </c>
    </row>
    <row r="9" spans="2:4" ht="13.5" thickBot="1">
      <c r="B9" s="21" t="s">
        <v>33</v>
      </c>
      <c r="C9" s="25">
        <v>40</v>
      </c>
      <c r="D9" s="22" t="s">
        <v>34</v>
      </c>
    </row>
    <row r="10" ht="13.5" thickBot="1"/>
    <row r="11" spans="2:8" ht="13.5" thickBot="1">
      <c r="B11" s="21" t="s">
        <v>39</v>
      </c>
      <c r="C11" s="25" t="s">
        <v>44</v>
      </c>
      <c r="D11" s="64" t="s">
        <v>78</v>
      </c>
      <c r="E11" s="48" t="s">
        <v>40</v>
      </c>
      <c r="F11" s="21" t="s">
        <v>70</v>
      </c>
      <c r="G11" s="25" t="s">
        <v>69</v>
      </c>
      <c r="H11" s="57" t="s">
        <v>72</v>
      </c>
    </row>
    <row r="12" spans="2:8" ht="12.75">
      <c r="B12" s="17">
        <v>0</v>
      </c>
      <c r="C12" s="69"/>
      <c r="D12" s="56">
        <f>C12-1</f>
        <v>-1</v>
      </c>
      <c r="E12" s="73"/>
      <c r="F12" s="55">
        <f aca="true" t="shared" si="0" ref="F12:F22">+D12*VccM22</f>
        <v>-40</v>
      </c>
      <c r="G12" s="56">
        <f aca="true" t="shared" si="1" ref="G12:G22">2*3.1416*E12/60*B12</f>
        <v>0</v>
      </c>
      <c r="H12" s="58">
        <f aca="true" t="shared" si="2" ref="H12:H22">IF(F12=0,"",G12/F12)</f>
        <v>0</v>
      </c>
    </row>
    <row r="13" spans="2:8" ht="12.75">
      <c r="B13" s="13">
        <f aca="true" t="shared" si="3" ref="B13:B22">+B12+0.1</f>
        <v>0.1</v>
      </c>
      <c r="C13" s="70"/>
      <c r="D13" s="47">
        <f aca="true" t="shared" si="4" ref="D13:D22">C13-1</f>
        <v>-1</v>
      </c>
      <c r="E13" s="74"/>
      <c r="F13" s="52">
        <f t="shared" si="0"/>
        <v>-40</v>
      </c>
      <c r="G13" s="47">
        <f t="shared" si="1"/>
        <v>0</v>
      </c>
      <c r="H13" s="59">
        <f t="shared" si="2"/>
        <v>0</v>
      </c>
    </row>
    <row r="14" spans="2:8" ht="12.75">
      <c r="B14" s="13">
        <f t="shared" si="3"/>
        <v>0.2</v>
      </c>
      <c r="C14" s="70"/>
      <c r="D14" s="47">
        <f t="shared" si="4"/>
        <v>-1</v>
      </c>
      <c r="E14" s="74"/>
      <c r="F14" s="52">
        <f t="shared" si="0"/>
        <v>-40</v>
      </c>
      <c r="G14" s="47">
        <f t="shared" si="1"/>
        <v>0</v>
      </c>
      <c r="H14" s="59">
        <f t="shared" si="2"/>
        <v>0</v>
      </c>
    </row>
    <row r="15" spans="2:8" ht="12.75">
      <c r="B15" s="13">
        <f t="shared" si="3"/>
        <v>0.30000000000000004</v>
      </c>
      <c r="C15" s="70"/>
      <c r="D15" s="47">
        <f t="shared" si="4"/>
        <v>-1</v>
      </c>
      <c r="E15" s="74"/>
      <c r="F15" s="52">
        <f t="shared" si="0"/>
        <v>-40</v>
      </c>
      <c r="G15" s="47">
        <f t="shared" si="1"/>
        <v>0</v>
      </c>
      <c r="H15" s="59">
        <f t="shared" si="2"/>
        <v>0</v>
      </c>
    </row>
    <row r="16" spans="2:8" ht="12.75">
      <c r="B16" s="13">
        <f t="shared" si="3"/>
        <v>0.4</v>
      </c>
      <c r="C16" s="70"/>
      <c r="D16" s="47">
        <f t="shared" si="4"/>
        <v>-1</v>
      </c>
      <c r="E16" s="74"/>
      <c r="F16" s="52">
        <f t="shared" si="0"/>
        <v>-40</v>
      </c>
      <c r="G16" s="47">
        <f t="shared" si="1"/>
        <v>0</v>
      </c>
      <c r="H16" s="59">
        <f t="shared" si="2"/>
        <v>0</v>
      </c>
    </row>
    <row r="17" spans="2:8" ht="12.75">
      <c r="B17" s="13">
        <f t="shared" si="3"/>
        <v>0.5</v>
      </c>
      <c r="C17" s="70"/>
      <c r="D17" s="47">
        <f t="shared" si="4"/>
        <v>-1</v>
      </c>
      <c r="E17" s="74"/>
      <c r="F17" s="52">
        <f t="shared" si="0"/>
        <v>-40</v>
      </c>
      <c r="G17" s="47">
        <f t="shared" si="1"/>
        <v>0</v>
      </c>
      <c r="H17" s="59">
        <f t="shared" si="2"/>
        <v>0</v>
      </c>
    </row>
    <row r="18" spans="2:8" ht="12.75">
      <c r="B18" s="13">
        <f t="shared" si="3"/>
        <v>0.6</v>
      </c>
      <c r="C18" s="70"/>
      <c r="D18" s="47">
        <f t="shared" si="4"/>
        <v>-1</v>
      </c>
      <c r="E18" s="74"/>
      <c r="F18" s="52">
        <f t="shared" si="0"/>
        <v>-40</v>
      </c>
      <c r="G18" s="47">
        <f t="shared" si="1"/>
        <v>0</v>
      </c>
      <c r="H18" s="59">
        <f t="shared" si="2"/>
        <v>0</v>
      </c>
    </row>
    <row r="19" spans="2:8" ht="12.75">
      <c r="B19" s="13">
        <f t="shared" si="3"/>
        <v>0.7</v>
      </c>
      <c r="C19" s="70"/>
      <c r="D19" s="47">
        <f t="shared" si="4"/>
        <v>-1</v>
      </c>
      <c r="E19" s="74"/>
      <c r="F19" s="52">
        <f t="shared" si="0"/>
        <v>-40</v>
      </c>
      <c r="G19" s="47">
        <f t="shared" si="1"/>
        <v>0</v>
      </c>
      <c r="H19" s="59">
        <f t="shared" si="2"/>
        <v>0</v>
      </c>
    </row>
    <row r="20" spans="2:8" ht="12.75">
      <c r="B20" s="13">
        <f t="shared" si="3"/>
        <v>0.7999999999999999</v>
      </c>
      <c r="C20" s="70"/>
      <c r="D20" s="47">
        <f t="shared" si="4"/>
        <v>-1</v>
      </c>
      <c r="E20" s="74"/>
      <c r="F20" s="52">
        <f t="shared" si="0"/>
        <v>-40</v>
      </c>
      <c r="G20" s="47">
        <f t="shared" si="1"/>
        <v>0</v>
      </c>
      <c r="H20" s="59">
        <f t="shared" si="2"/>
        <v>0</v>
      </c>
    </row>
    <row r="21" spans="2:8" ht="12.75">
      <c r="B21" s="13">
        <f t="shared" si="3"/>
        <v>0.8999999999999999</v>
      </c>
      <c r="C21" s="70"/>
      <c r="D21" s="47">
        <f t="shared" si="4"/>
        <v>-1</v>
      </c>
      <c r="E21" s="74"/>
      <c r="F21" s="52">
        <f t="shared" si="0"/>
        <v>-40</v>
      </c>
      <c r="G21" s="47">
        <f t="shared" si="1"/>
        <v>0</v>
      </c>
      <c r="H21" s="59">
        <f t="shared" si="2"/>
        <v>0</v>
      </c>
    </row>
    <row r="22" spans="2:8" ht="13.5" thickBot="1">
      <c r="B22" s="14">
        <f t="shared" si="3"/>
        <v>0.9999999999999999</v>
      </c>
      <c r="C22" s="71"/>
      <c r="D22" s="54">
        <f t="shared" si="4"/>
        <v>-1</v>
      </c>
      <c r="E22" s="75"/>
      <c r="F22" s="53">
        <f t="shared" si="0"/>
        <v>-40</v>
      </c>
      <c r="G22" s="54">
        <f t="shared" si="1"/>
        <v>0</v>
      </c>
      <c r="H22" s="60">
        <f t="shared" si="2"/>
        <v>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23</v>
      </c>
    </row>
    <row r="5" spans="1:2" s="4" customFormat="1" ht="12.75">
      <c r="A5" s="4" t="s">
        <v>2</v>
      </c>
      <c r="B5" s="8" t="s">
        <v>79</v>
      </c>
    </row>
    <row r="6" spans="1:2" s="5" customFormat="1" ht="12.75">
      <c r="A6" s="5" t="s">
        <v>1</v>
      </c>
      <c r="B6" s="7">
        <v>149</v>
      </c>
    </row>
    <row r="8" ht="12.75">
      <c r="C8" t="s">
        <v>18</v>
      </c>
    </row>
    <row r="9" ht="12.75">
      <c r="C9" t="s">
        <v>20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24</v>
      </c>
    </row>
    <row r="5" spans="1:2" s="4" customFormat="1" ht="12.75">
      <c r="A5" s="4" t="s">
        <v>2</v>
      </c>
      <c r="B5" s="8" t="s">
        <v>80</v>
      </c>
    </row>
    <row r="6" spans="1:2" s="5" customFormat="1" ht="12.75">
      <c r="A6" s="5" t="s">
        <v>1</v>
      </c>
      <c r="B6" s="7">
        <v>153</v>
      </c>
    </row>
    <row r="7" ht="13.5" thickBot="1"/>
    <row r="8" spans="3:5" ht="13.5" thickBot="1">
      <c r="C8" s="21" t="s">
        <v>26</v>
      </c>
      <c r="D8" s="25">
        <v>1000</v>
      </c>
      <c r="E8" s="22" t="s">
        <v>27</v>
      </c>
    </row>
    <row r="9" spans="3:5" ht="13.5" thickBot="1">
      <c r="C9" s="31" t="s">
        <v>46</v>
      </c>
      <c r="D9" s="36" t="s">
        <v>81</v>
      </c>
      <c r="E9" s="33"/>
    </row>
    <row r="10" ht="13.5" thickBot="1"/>
    <row r="11" spans="3:6" ht="13.5" thickBot="1">
      <c r="C11" s="21" t="s">
        <v>51</v>
      </c>
      <c r="D11" s="22" t="s">
        <v>50</v>
      </c>
      <c r="E11" s="48" t="s">
        <v>49</v>
      </c>
      <c r="F11" s="46" t="s">
        <v>67</v>
      </c>
    </row>
    <row r="12" spans="3:6" ht="12.75">
      <c r="C12" s="17">
        <v>100</v>
      </c>
      <c r="D12" s="27"/>
      <c r="E12" s="49"/>
      <c r="F12" s="63">
        <f>+D12*E12</f>
        <v>0</v>
      </c>
    </row>
    <row r="13" spans="3:6" ht="12.75">
      <c r="C13" s="13">
        <f>C12-10</f>
        <v>90</v>
      </c>
      <c r="D13" s="23"/>
      <c r="E13" s="50"/>
      <c r="F13" s="61">
        <f aca="true" t="shared" si="0" ref="F13:F20">+D13*E13</f>
        <v>0</v>
      </c>
    </row>
    <row r="14" spans="3:6" ht="12.75">
      <c r="C14" s="13">
        <f aca="true" t="shared" si="1" ref="C14:C20">C13-10</f>
        <v>80</v>
      </c>
      <c r="D14" s="23"/>
      <c r="E14" s="50"/>
      <c r="F14" s="61">
        <f t="shared" si="0"/>
        <v>0</v>
      </c>
    </row>
    <row r="15" spans="3:6" ht="12.75">
      <c r="C15" s="13">
        <f t="shared" si="1"/>
        <v>70</v>
      </c>
      <c r="D15" s="23"/>
      <c r="E15" s="50"/>
      <c r="F15" s="61">
        <f t="shared" si="0"/>
        <v>0</v>
      </c>
    </row>
    <row r="16" spans="3:6" ht="12.75">
      <c r="C16" s="13">
        <f t="shared" si="1"/>
        <v>60</v>
      </c>
      <c r="D16" s="23"/>
      <c r="E16" s="50"/>
      <c r="F16" s="61">
        <f t="shared" si="0"/>
        <v>0</v>
      </c>
    </row>
    <row r="17" spans="3:6" ht="12.75">
      <c r="C17" s="13">
        <f t="shared" si="1"/>
        <v>50</v>
      </c>
      <c r="D17" s="23"/>
      <c r="E17" s="50"/>
      <c r="F17" s="61">
        <f t="shared" si="0"/>
        <v>0</v>
      </c>
    </row>
    <row r="18" spans="3:6" ht="12.75">
      <c r="C18" s="13">
        <f t="shared" si="1"/>
        <v>40</v>
      </c>
      <c r="D18" s="23"/>
      <c r="E18" s="50"/>
      <c r="F18" s="61">
        <f t="shared" si="0"/>
        <v>0</v>
      </c>
    </row>
    <row r="19" spans="3:6" ht="12.75">
      <c r="C19" s="13">
        <f t="shared" si="1"/>
        <v>30</v>
      </c>
      <c r="D19" s="23"/>
      <c r="E19" s="50"/>
      <c r="F19" s="61">
        <f t="shared" si="0"/>
        <v>0</v>
      </c>
    </row>
    <row r="20" spans="3:6" ht="13.5" thickBot="1">
      <c r="C20" s="14">
        <f t="shared" si="1"/>
        <v>20</v>
      </c>
      <c r="D20" s="34"/>
      <c r="E20" s="51"/>
      <c r="F20" s="62">
        <f t="shared" si="0"/>
        <v>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">
      <selection activeCell="D6" sqref="D6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25</v>
      </c>
    </row>
    <row r="5" spans="1:2" s="4" customFormat="1" ht="12.75">
      <c r="A5" s="4" t="s">
        <v>2</v>
      </c>
      <c r="B5" s="8" t="s">
        <v>82</v>
      </c>
    </row>
    <row r="6" spans="1:2" s="5" customFormat="1" ht="12.75">
      <c r="A6" s="5" t="s">
        <v>1</v>
      </c>
      <c r="B6" s="7">
        <v>157</v>
      </c>
    </row>
    <row r="7" ht="13.5" thickBot="1"/>
    <row r="8" spans="3:5" ht="13.5" thickBot="1">
      <c r="C8" s="21" t="s">
        <v>26</v>
      </c>
      <c r="D8" s="25">
        <v>1000</v>
      </c>
      <c r="E8" s="22" t="s">
        <v>27</v>
      </c>
    </row>
    <row r="9" spans="3:5" ht="13.5" thickBot="1">
      <c r="C9" s="31" t="s">
        <v>46</v>
      </c>
      <c r="D9" s="36" t="s">
        <v>81</v>
      </c>
      <c r="E9" s="33"/>
    </row>
    <row r="10" ht="13.5" thickBot="1"/>
    <row r="11" spans="3:6" ht="13.5" thickBot="1">
      <c r="C11" s="21" t="s">
        <v>51</v>
      </c>
      <c r="D11" s="22" t="s">
        <v>50</v>
      </c>
      <c r="E11" s="48" t="s">
        <v>49</v>
      </c>
      <c r="F11" s="46" t="s">
        <v>67</v>
      </c>
    </row>
    <row r="12" spans="3:6" ht="12.75">
      <c r="C12" s="17">
        <v>100</v>
      </c>
      <c r="D12" s="27"/>
      <c r="E12" s="49"/>
      <c r="F12" s="63">
        <f>+D12*E12</f>
        <v>0</v>
      </c>
    </row>
    <row r="13" spans="3:6" ht="12.75">
      <c r="C13" s="13">
        <f aca="true" t="shared" si="0" ref="C13:C20">C12-10</f>
        <v>90</v>
      </c>
      <c r="D13" s="23"/>
      <c r="E13" s="50"/>
      <c r="F13" s="61">
        <f aca="true" t="shared" si="1" ref="F13:F20">+D13*E13</f>
        <v>0</v>
      </c>
    </row>
    <row r="14" spans="3:6" ht="12.75">
      <c r="C14" s="13">
        <f t="shared" si="0"/>
        <v>80</v>
      </c>
      <c r="D14" s="23"/>
      <c r="E14" s="50"/>
      <c r="F14" s="61">
        <f t="shared" si="1"/>
        <v>0</v>
      </c>
    </row>
    <row r="15" spans="3:6" ht="12.75">
      <c r="C15" s="13">
        <f t="shared" si="0"/>
        <v>70</v>
      </c>
      <c r="D15" s="23"/>
      <c r="E15" s="50"/>
      <c r="F15" s="61">
        <f t="shared" si="1"/>
        <v>0</v>
      </c>
    </row>
    <row r="16" spans="3:6" ht="12.75">
      <c r="C16" s="13">
        <f t="shared" si="0"/>
        <v>60</v>
      </c>
      <c r="D16" s="23"/>
      <c r="E16" s="50"/>
      <c r="F16" s="61">
        <f t="shared" si="1"/>
        <v>0</v>
      </c>
    </row>
    <row r="17" spans="3:6" ht="12.75">
      <c r="C17" s="13">
        <f t="shared" si="0"/>
        <v>50</v>
      </c>
      <c r="D17" s="23"/>
      <c r="E17" s="50"/>
      <c r="F17" s="61">
        <f t="shared" si="1"/>
        <v>0</v>
      </c>
    </row>
    <row r="18" spans="3:6" ht="12.75">
      <c r="C18" s="13">
        <f t="shared" si="0"/>
        <v>40</v>
      </c>
      <c r="D18" s="23"/>
      <c r="E18" s="50"/>
      <c r="F18" s="61">
        <f t="shared" si="1"/>
        <v>0</v>
      </c>
    </row>
    <row r="19" spans="3:6" ht="12.75">
      <c r="C19" s="13">
        <f t="shared" si="0"/>
        <v>30</v>
      </c>
      <c r="D19" s="23"/>
      <c r="E19" s="50"/>
      <c r="F19" s="61">
        <f t="shared" si="1"/>
        <v>0</v>
      </c>
    </row>
    <row r="20" spans="3:6" ht="13.5" thickBot="1">
      <c r="C20" s="14">
        <f t="shared" si="0"/>
        <v>20</v>
      </c>
      <c r="D20" s="34"/>
      <c r="E20" s="51"/>
      <c r="F20" s="62">
        <f t="shared" si="1"/>
        <v>0</v>
      </c>
    </row>
  </sheetData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I20" sqref="I20"/>
    </sheetView>
  </sheetViews>
  <sheetFormatPr defaultColWidth="11.421875" defaultRowHeight="12.75"/>
  <cols>
    <col min="1" max="1" width="10.710937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26</v>
      </c>
    </row>
    <row r="5" spans="1:2" s="4" customFormat="1" ht="12.75">
      <c r="A5" s="4" t="s">
        <v>2</v>
      </c>
      <c r="B5" s="8" t="s">
        <v>83</v>
      </c>
    </row>
    <row r="6" spans="1:2" s="5" customFormat="1" ht="12.75">
      <c r="A6" s="5" t="s">
        <v>1</v>
      </c>
      <c r="B6" s="7">
        <v>161</v>
      </c>
    </row>
    <row r="7" ht="13.5" customHeight="1"/>
    <row r="8" ht="13.5" thickBot="1">
      <c r="A8" s="24" t="s">
        <v>94</v>
      </c>
    </row>
    <row r="9" spans="2:5" ht="12.75">
      <c r="B9" s="28" t="s">
        <v>84</v>
      </c>
      <c r="C9" s="29">
        <v>50</v>
      </c>
      <c r="D9" s="30" t="s">
        <v>85</v>
      </c>
      <c r="E9" s="40"/>
    </row>
    <row r="10" spans="2:5" s="78" customFormat="1" ht="25.5">
      <c r="B10" s="79" t="s">
        <v>86</v>
      </c>
      <c r="C10" s="80">
        <v>2</v>
      </c>
      <c r="D10" s="81" t="s">
        <v>87</v>
      </c>
      <c r="E10" s="88"/>
    </row>
    <row r="11" spans="2:5" ht="12.75">
      <c r="B11" s="77" t="s">
        <v>88</v>
      </c>
      <c r="C11" s="76">
        <v>135</v>
      </c>
      <c r="D11" s="87" t="s">
        <v>33</v>
      </c>
      <c r="E11" s="40"/>
    </row>
    <row r="12" spans="2:5" ht="13.5" thickBot="1">
      <c r="B12" s="31" t="s">
        <v>91</v>
      </c>
      <c r="C12" s="32">
        <v>12</v>
      </c>
      <c r="D12" s="33" t="s">
        <v>92</v>
      </c>
      <c r="E12" s="40"/>
    </row>
    <row r="13" spans="2:5" ht="13.5" thickBot="1">
      <c r="B13" s="40"/>
      <c r="C13" s="40"/>
      <c r="D13" s="40"/>
      <c r="E13" s="40"/>
    </row>
    <row r="14" spans="3:8" ht="13.5" thickBot="1">
      <c r="C14" s="89" t="s">
        <v>90</v>
      </c>
      <c r="D14" s="90"/>
      <c r="E14" s="91"/>
      <c r="F14" s="89" t="s">
        <v>89</v>
      </c>
      <c r="G14" s="90"/>
      <c r="H14" s="91"/>
    </row>
    <row r="15" spans="2:8" ht="13.5" thickBot="1">
      <c r="B15" s="44" t="s">
        <v>39</v>
      </c>
      <c r="C15" s="31" t="s">
        <v>44</v>
      </c>
      <c r="D15" s="32" t="s">
        <v>40</v>
      </c>
      <c r="E15" s="33" t="s">
        <v>93</v>
      </c>
      <c r="F15" s="31" t="s">
        <v>44</v>
      </c>
      <c r="G15" s="32" t="s">
        <v>40</v>
      </c>
      <c r="H15" s="93" t="s">
        <v>93</v>
      </c>
    </row>
    <row r="16" spans="2:8" ht="12.75">
      <c r="B16" s="82">
        <v>0</v>
      </c>
      <c r="C16" s="92"/>
      <c r="D16" s="69"/>
      <c r="E16" s="94">
        <f>1-D16*ParesPolosM26/60/frecM26</f>
        <v>1</v>
      </c>
      <c r="F16" s="92"/>
      <c r="G16" s="69"/>
      <c r="H16" s="94">
        <f>1-G16*ParesPolosM26/60/frecM26</f>
        <v>1</v>
      </c>
    </row>
    <row r="17" spans="2:8" ht="12.75">
      <c r="B17" s="83">
        <f aca="true" t="shared" si="0" ref="B17:B24">+B16+0.1</f>
        <v>0.1</v>
      </c>
      <c r="C17" s="85"/>
      <c r="D17" s="70"/>
      <c r="E17" s="95">
        <f aca="true" t="shared" si="1" ref="E17:E24">1-D17*ParesPolosM26/60/frecM26</f>
        <v>1</v>
      </c>
      <c r="F17" s="85"/>
      <c r="G17" s="70"/>
      <c r="H17" s="95">
        <f aca="true" t="shared" si="2" ref="H17:H24">1-G17*ParesPolosM26/60/frecM26</f>
        <v>1</v>
      </c>
    </row>
    <row r="18" spans="2:8" ht="12.75">
      <c r="B18" s="83">
        <f t="shared" si="0"/>
        <v>0.2</v>
      </c>
      <c r="C18" s="85"/>
      <c r="D18" s="70"/>
      <c r="E18" s="95">
        <f t="shared" si="1"/>
        <v>1</v>
      </c>
      <c r="F18" s="85"/>
      <c r="G18" s="70"/>
      <c r="H18" s="95">
        <f t="shared" si="2"/>
        <v>1</v>
      </c>
    </row>
    <row r="19" spans="2:8" ht="12.75">
      <c r="B19" s="83">
        <f t="shared" si="0"/>
        <v>0.30000000000000004</v>
      </c>
      <c r="C19" s="85"/>
      <c r="D19" s="70"/>
      <c r="E19" s="95">
        <f t="shared" si="1"/>
        <v>1</v>
      </c>
      <c r="F19" s="85"/>
      <c r="G19" s="70"/>
      <c r="H19" s="95">
        <f t="shared" si="2"/>
        <v>1</v>
      </c>
    </row>
    <row r="20" spans="2:8" ht="12.75">
      <c r="B20" s="83">
        <f t="shared" si="0"/>
        <v>0.4</v>
      </c>
      <c r="C20" s="85"/>
      <c r="D20" s="70"/>
      <c r="E20" s="95">
        <f t="shared" si="1"/>
        <v>1</v>
      </c>
      <c r="F20" s="85"/>
      <c r="G20" s="70"/>
      <c r="H20" s="95">
        <f t="shared" si="2"/>
        <v>1</v>
      </c>
    </row>
    <row r="21" spans="2:8" ht="12.75">
      <c r="B21" s="83">
        <f t="shared" si="0"/>
        <v>0.5</v>
      </c>
      <c r="C21" s="85"/>
      <c r="D21" s="70"/>
      <c r="E21" s="95">
        <f t="shared" si="1"/>
        <v>1</v>
      </c>
      <c r="F21" s="85"/>
      <c r="G21" s="70"/>
      <c r="H21" s="95">
        <f t="shared" si="2"/>
        <v>1</v>
      </c>
    </row>
    <row r="22" spans="2:8" ht="12.75">
      <c r="B22" s="83">
        <f t="shared" si="0"/>
        <v>0.6</v>
      </c>
      <c r="C22" s="85"/>
      <c r="D22" s="70"/>
      <c r="E22" s="95">
        <f t="shared" si="1"/>
        <v>1</v>
      </c>
      <c r="F22" s="85"/>
      <c r="G22" s="70"/>
      <c r="H22" s="95">
        <f t="shared" si="2"/>
        <v>1</v>
      </c>
    </row>
    <row r="23" spans="2:8" ht="12.75">
      <c r="B23" s="83">
        <f t="shared" si="0"/>
        <v>0.7</v>
      </c>
      <c r="C23" s="85"/>
      <c r="D23" s="70"/>
      <c r="E23" s="95">
        <f t="shared" si="1"/>
        <v>1</v>
      </c>
      <c r="F23" s="85"/>
      <c r="G23" s="70"/>
      <c r="H23" s="95">
        <f t="shared" si="2"/>
        <v>1</v>
      </c>
    </row>
    <row r="24" spans="2:8" ht="13.5" thickBot="1">
      <c r="B24" s="84">
        <f t="shared" si="0"/>
        <v>0.7999999999999999</v>
      </c>
      <c r="C24" s="86"/>
      <c r="D24" s="71"/>
      <c r="E24" s="96">
        <f t="shared" si="1"/>
        <v>1</v>
      </c>
      <c r="F24" s="86"/>
      <c r="G24" s="71"/>
      <c r="H24" s="96">
        <f t="shared" si="2"/>
        <v>1</v>
      </c>
    </row>
    <row r="57" ht="12.75">
      <c r="A57" s="24" t="s">
        <v>95</v>
      </c>
    </row>
    <row r="58" ht="13.5" thickBot="1"/>
    <row r="59" spans="2:4" ht="12.75">
      <c r="B59" s="28" t="s">
        <v>84</v>
      </c>
      <c r="C59" s="29">
        <f>frecM26</f>
        <v>50</v>
      </c>
      <c r="D59" s="30" t="s">
        <v>85</v>
      </c>
    </row>
    <row r="60" spans="2:4" ht="25.5">
      <c r="B60" s="79" t="s">
        <v>86</v>
      </c>
      <c r="C60" s="80">
        <f>ParesPolosM26</f>
        <v>2</v>
      </c>
      <c r="D60" s="81" t="s">
        <v>87</v>
      </c>
    </row>
    <row r="61" spans="2:4" ht="12.75">
      <c r="B61" s="77" t="s">
        <v>96</v>
      </c>
      <c r="C61" s="76">
        <v>0.2</v>
      </c>
      <c r="D61" s="87" t="s">
        <v>97</v>
      </c>
    </row>
    <row r="62" spans="2:4" ht="13.5" thickBot="1">
      <c r="B62" s="31" t="s">
        <v>91</v>
      </c>
      <c r="C62" s="32">
        <v>12</v>
      </c>
      <c r="D62" s="33" t="s">
        <v>92</v>
      </c>
    </row>
    <row r="64" ht="13.5" thickBot="1"/>
    <row r="65" spans="2:4" ht="13.5" thickBot="1">
      <c r="B65" s="44" t="s">
        <v>98</v>
      </c>
      <c r="C65" s="21" t="s">
        <v>40</v>
      </c>
      <c r="D65" s="22" t="s">
        <v>93</v>
      </c>
    </row>
    <row r="66" spans="2:4" ht="12.75">
      <c r="B66" s="82">
        <v>135</v>
      </c>
      <c r="C66" s="92"/>
      <c r="D66" s="94">
        <f aca="true" t="shared" si="3" ref="D66:D74">1-C66*ParesPolosM26/60/frecM26</f>
        <v>1</v>
      </c>
    </row>
    <row r="67" spans="2:4" ht="12.75">
      <c r="B67" s="83">
        <f>B66-10</f>
        <v>125</v>
      </c>
      <c r="C67" s="85"/>
      <c r="D67" s="94">
        <f t="shared" si="3"/>
        <v>1</v>
      </c>
    </row>
    <row r="68" spans="2:4" ht="12.75">
      <c r="B68" s="83">
        <f aca="true" t="shared" si="4" ref="B68:B74">B67-10</f>
        <v>115</v>
      </c>
      <c r="C68" s="85"/>
      <c r="D68" s="94">
        <f t="shared" si="3"/>
        <v>1</v>
      </c>
    </row>
    <row r="69" spans="2:4" ht="12.75">
      <c r="B69" s="83">
        <f t="shared" si="4"/>
        <v>105</v>
      </c>
      <c r="C69" s="85"/>
      <c r="D69" s="94">
        <f t="shared" si="3"/>
        <v>1</v>
      </c>
    </row>
    <row r="70" spans="2:4" ht="12.75">
      <c r="B70" s="83">
        <f t="shared" si="4"/>
        <v>95</v>
      </c>
      <c r="C70" s="85"/>
      <c r="D70" s="94">
        <f t="shared" si="3"/>
        <v>1</v>
      </c>
    </row>
    <row r="71" spans="2:4" ht="12.75">
      <c r="B71" s="83">
        <f t="shared" si="4"/>
        <v>85</v>
      </c>
      <c r="C71" s="85"/>
      <c r="D71" s="94">
        <f t="shared" si="3"/>
        <v>1</v>
      </c>
    </row>
    <row r="72" spans="2:4" ht="12.75">
      <c r="B72" s="83">
        <f t="shared" si="4"/>
        <v>75</v>
      </c>
      <c r="C72" s="85"/>
      <c r="D72" s="94">
        <f t="shared" si="3"/>
        <v>1</v>
      </c>
    </row>
    <row r="73" spans="2:4" ht="12.75">
      <c r="B73" s="83">
        <f t="shared" si="4"/>
        <v>65</v>
      </c>
      <c r="C73" s="85"/>
      <c r="D73" s="94">
        <f t="shared" si="3"/>
        <v>1</v>
      </c>
    </row>
    <row r="74" spans="2:4" ht="13.5" thickBot="1">
      <c r="B74" s="84">
        <f t="shared" si="4"/>
        <v>55</v>
      </c>
      <c r="C74" s="86"/>
      <c r="D74" s="97">
        <f t="shared" si="3"/>
        <v>1</v>
      </c>
    </row>
  </sheetData>
  <mergeCells count="2">
    <mergeCell ref="F14:H14"/>
    <mergeCell ref="C14:E14"/>
  </mergeCells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3</v>
      </c>
    </row>
    <row r="5" spans="1:2" s="4" customFormat="1" ht="12.75">
      <c r="A5" s="4" t="s">
        <v>2</v>
      </c>
      <c r="B5" s="8" t="s">
        <v>6</v>
      </c>
    </row>
    <row r="6" spans="1:2" s="5" customFormat="1" ht="12.75">
      <c r="A6" s="5" t="s">
        <v>1</v>
      </c>
      <c r="B6" s="7">
        <v>77</v>
      </c>
    </row>
    <row r="8" ht="12.75">
      <c r="C8" t="s">
        <v>18</v>
      </c>
    </row>
    <row r="9" ht="12.75">
      <c r="C9" t="s">
        <v>20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4</v>
      </c>
    </row>
    <row r="5" spans="1:2" s="4" customFormat="1" ht="12.75">
      <c r="A5" s="4" t="s">
        <v>2</v>
      </c>
      <c r="B5" s="8" t="s">
        <v>7</v>
      </c>
    </row>
    <row r="6" spans="1:2" s="5" customFormat="1" ht="12.75">
      <c r="A6" s="5" t="s">
        <v>1</v>
      </c>
      <c r="B6" s="7">
        <v>79</v>
      </c>
    </row>
    <row r="7" ht="13.5" thickBot="1"/>
    <row r="8" spans="3:4" s="10" customFormat="1" ht="16.5" thickBot="1">
      <c r="C8" s="21" t="s">
        <v>8</v>
      </c>
      <c r="D8" s="22" t="s">
        <v>9</v>
      </c>
    </row>
    <row r="9" spans="3:4" ht="12.75">
      <c r="C9" s="17">
        <v>0</v>
      </c>
      <c r="D9" s="65"/>
    </row>
    <row r="10" spans="3:4" ht="12.75">
      <c r="C10" s="13">
        <f>+C9+0.2</f>
        <v>0.2</v>
      </c>
      <c r="D10" s="66"/>
    </row>
    <row r="11" spans="3:4" ht="12.75">
      <c r="C11" s="13">
        <f aca="true" t="shared" si="0" ref="C11:C17">+C10+0.2</f>
        <v>0.4</v>
      </c>
      <c r="D11" s="66"/>
    </row>
    <row r="12" spans="3:4" ht="12.75">
      <c r="C12" s="13">
        <f t="shared" si="0"/>
        <v>0.6000000000000001</v>
      </c>
      <c r="D12" s="66"/>
    </row>
    <row r="13" spans="3:4" ht="12.75">
      <c r="C13" s="13">
        <f t="shared" si="0"/>
        <v>0.8</v>
      </c>
      <c r="D13" s="66"/>
    </row>
    <row r="14" spans="3:4" ht="12.75">
      <c r="C14" s="13">
        <f t="shared" si="0"/>
        <v>1</v>
      </c>
      <c r="D14" s="66"/>
    </row>
    <row r="15" spans="3:4" ht="12.75">
      <c r="C15" s="13">
        <f t="shared" si="0"/>
        <v>1.2</v>
      </c>
      <c r="D15" s="66"/>
    </row>
    <row r="16" spans="3:4" ht="12.75">
      <c r="C16" s="13">
        <f t="shared" si="0"/>
        <v>1.4</v>
      </c>
      <c r="D16" s="66"/>
    </row>
    <row r="17" spans="3:4" ht="13.5" thickBot="1">
      <c r="C17" s="14">
        <f t="shared" si="0"/>
        <v>1.5999999999999999</v>
      </c>
      <c r="D17" s="67"/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5</v>
      </c>
    </row>
    <row r="5" spans="1:2" s="4" customFormat="1" ht="12.75">
      <c r="A5" s="4" t="s">
        <v>2</v>
      </c>
      <c r="B5" s="8" t="s">
        <v>12</v>
      </c>
    </row>
    <row r="6" spans="1:2" s="5" customFormat="1" ht="12.75">
      <c r="A6" s="5" t="s">
        <v>1</v>
      </c>
      <c r="B6" s="7">
        <v>81</v>
      </c>
    </row>
    <row r="8" ht="12.75">
      <c r="C8" t="s">
        <v>14</v>
      </c>
    </row>
    <row r="9" ht="12.75">
      <c r="C9" t="s">
        <v>21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6</v>
      </c>
    </row>
    <row r="5" spans="1:2" s="4" customFormat="1" ht="12.75">
      <c r="A5" s="4" t="s">
        <v>2</v>
      </c>
      <c r="B5" s="8" t="s">
        <v>13</v>
      </c>
    </row>
    <row r="6" spans="1:2" s="5" customFormat="1" ht="12.75">
      <c r="A6" s="5" t="s">
        <v>1</v>
      </c>
      <c r="B6" s="7">
        <v>83</v>
      </c>
    </row>
    <row r="8" ht="12.75">
      <c r="C8" t="s">
        <v>14</v>
      </c>
    </row>
    <row r="9" ht="12.75">
      <c r="C9" t="s">
        <v>15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7</v>
      </c>
    </row>
    <row r="5" spans="1:2" s="4" customFormat="1" ht="12.75">
      <c r="A5" s="4" t="s">
        <v>2</v>
      </c>
      <c r="B5" s="8" t="s">
        <v>16</v>
      </c>
    </row>
    <row r="6" spans="1:2" s="5" customFormat="1" ht="12.75">
      <c r="A6" s="5" t="s">
        <v>1</v>
      </c>
      <c r="B6" s="7">
        <v>85</v>
      </c>
    </row>
    <row r="8" ht="12.75">
      <c r="C8" t="s">
        <v>18</v>
      </c>
    </row>
    <row r="9" ht="12.75">
      <c r="C9" t="s">
        <v>17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8</v>
      </c>
    </row>
    <row r="5" spans="1:2" s="4" customFormat="1" ht="12.75">
      <c r="A5" s="4" t="s">
        <v>2</v>
      </c>
      <c r="B5" s="8" t="s">
        <v>19</v>
      </c>
    </row>
    <row r="6" spans="1:2" s="5" customFormat="1" ht="12.75">
      <c r="A6" s="5" t="s">
        <v>1</v>
      </c>
      <c r="B6" s="7">
        <v>87</v>
      </c>
    </row>
    <row r="8" ht="12.75">
      <c r="C8" t="s">
        <v>18</v>
      </c>
    </row>
    <row r="9" ht="12.75">
      <c r="C9" t="s">
        <v>20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</cols>
  <sheetData>
    <row r="1" s="1" customFormat="1" ht="15.75">
      <c r="A1" s="1" t="s">
        <v>11</v>
      </c>
    </row>
    <row r="2" s="4" customFormat="1" ht="12.75">
      <c r="A2" s="4" t="s">
        <v>10</v>
      </c>
    </row>
    <row r="3" s="2" customFormat="1" ht="15">
      <c r="A3" s="9" t="s">
        <v>3</v>
      </c>
    </row>
    <row r="4" spans="1:2" s="3" customFormat="1" ht="12.75">
      <c r="A4" s="3" t="s">
        <v>0</v>
      </c>
      <c r="B4" s="6">
        <v>9</v>
      </c>
    </row>
    <row r="5" spans="1:2" s="4" customFormat="1" ht="12.75">
      <c r="A5" s="4" t="s">
        <v>2</v>
      </c>
      <c r="B5" s="8" t="s">
        <v>22</v>
      </c>
    </row>
    <row r="6" spans="1:2" s="5" customFormat="1" ht="12.75">
      <c r="A6" s="5" t="s">
        <v>1</v>
      </c>
      <c r="B6" s="7">
        <v>89</v>
      </c>
    </row>
    <row r="8" ht="12.75">
      <c r="C8" t="s">
        <v>18</v>
      </c>
    </row>
    <row r="9" ht="12.75">
      <c r="C9" t="s">
        <v>20</v>
      </c>
    </row>
  </sheetData>
  <sheetProtection sheet="1" objects="1" scenarios="1"/>
  <hyperlinks>
    <hyperlink ref="A3" r:id="rId1" display="www.tecnoedu.com"/>
  </hyperlinks>
  <printOptions/>
  <pageMargins left="0.7874015748031497" right="0.3937007874015748" top="0.7874015748031497" bottom="0.7874015748031497" header="0" footer="0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cp:lastPrinted>2010-10-13T22:06:02Z</cp:lastPrinted>
  <dcterms:created xsi:type="dcterms:W3CDTF">2010-10-13T13:58:50Z</dcterms:created>
  <dcterms:modified xsi:type="dcterms:W3CDTF">2010-10-13T22:06:41Z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